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charts/chart5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315" windowHeight="7995" tabRatio="954" firstSheet="1" activeTab="14"/>
  </bookViews>
  <sheets>
    <sheet name="BANGLALION 512 kbps" sheetId="1" r:id="rId1"/>
    <sheet name="QUBEE 1 Mbps" sheetId="2" r:id="rId2"/>
    <sheet name="PTCl" sheetId="5" r:id="rId3"/>
    <sheet name="Telkom" sheetId="3" r:id="rId4"/>
    <sheet name="Telkomsel ISP" sheetId="17" r:id="rId5"/>
    <sheet name="Telkonsel" sheetId="4" r:id="rId6"/>
    <sheet name="Smart -PH" sheetId="7" r:id="rId7"/>
    <sheet name="Globe _Ph" sheetId="8" r:id="rId8"/>
    <sheet name="Airtel_Dl" sheetId="9" r:id="rId9"/>
    <sheet name="BSNL Che" sheetId="10" r:id="rId10"/>
    <sheet name="tata_Ch" sheetId="11" r:id="rId11"/>
    <sheet name="BSNL_Ban" sheetId="12" r:id="rId12"/>
    <sheet name="Dialog" sheetId="13" r:id="rId13"/>
    <sheet name="Mobitel" sheetId="14" r:id="rId14"/>
    <sheet name="Data - International" sheetId="6" r:id="rId15"/>
    <sheet name="Fixed" sheetId="15" r:id="rId16"/>
    <sheet name="mobile" sheetId="16" r:id="rId17"/>
    <sheet name="ISP vs Inl" sheetId="18" r:id="rId18"/>
    <sheet name="Sheet1" sheetId="19" r:id="rId19"/>
    <sheet name="Prices" sheetId="20" r:id="rId20"/>
  </sheets>
  <externalReferences>
    <externalReference r:id="rId21"/>
  </externalReferences>
  <definedNames>
    <definedName name="_xlnm._FilterDatabase" localSheetId="5" hidden="1">Telkonsel!$E$1:$E$87</definedName>
  </definedNames>
  <calcPr calcId="125725"/>
</workbook>
</file>

<file path=xl/calcChain.xml><?xml version="1.0" encoding="utf-8"?>
<calcChain xmlns="http://schemas.openxmlformats.org/spreadsheetml/2006/main">
  <c r="E52" i="16"/>
  <c r="E42"/>
  <c r="E32"/>
  <c r="E23"/>
  <c r="E14"/>
  <c r="I24" i="20"/>
  <c r="G24"/>
  <c r="I23"/>
  <c r="I22"/>
  <c r="H23"/>
  <c r="G23"/>
  <c r="H22"/>
  <c r="G22"/>
  <c r="G16"/>
  <c r="I16"/>
  <c r="H16"/>
  <c r="I15"/>
  <c r="H15"/>
  <c r="G15"/>
  <c r="H5"/>
  <c r="H6"/>
  <c r="J6"/>
  <c r="J5"/>
  <c r="I6"/>
  <c r="I5"/>
  <c r="O41" i="18"/>
  <c r="O42"/>
  <c r="O43"/>
  <c r="O44"/>
  <c r="O45"/>
  <c r="O40"/>
  <c r="O32"/>
  <c r="O33"/>
  <c r="O34"/>
  <c r="O35"/>
  <c r="O36"/>
  <c r="O31"/>
  <c r="O23"/>
  <c r="O24"/>
  <c r="O25"/>
  <c r="O26"/>
  <c r="O27"/>
  <c r="O22"/>
  <c r="O14"/>
  <c r="O15"/>
  <c r="O16"/>
  <c r="O17"/>
  <c r="O18"/>
  <c r="O13"/>
  <c r="O5"/>
  <c r="O6"/>
  <c r="O7"/>
  <c r="O8"/>
  <c r="O9"/>
  <c r="O4"/>
  <c r="M41"/>
  <c r="M42"/>
  <c r="M43"/>
  <c r="M44"/>
  <c r="M45"/>
  <c r="M40"/>
  <c r="M32"/>
  <c r="M33"/>
  <c r="M34"/>
  <c r="M35"/>
  <c r="M36"/>
  <c r="M31"/>
  <c r="M23"/>
  <c r="M24"/>
  <c r="M25"/>
  <c r="M26"/>
  <c r="M27"/>
  <c r="M22"/>
  <c r="M14"/>
  <c r="M15"/>
  <c r="M16"/>
  <c r="M17"/>
  <c r="M18"/>
  <c r="M13"/>
  <c r="N13"/>
  <c r="L16"/>
  <c r="L14"/>
  <c r="L15"/>
  <c r="L17"/>
  <c r="L18"/>
  <c r="L13"/>
  <c r="M5"/>
  <c r="M6"/>
  <c r="M7"/>
  <c r="M8"/>
  <c r="M9"/>
  <c r="M4"/>
  <c r="I41"/>
  <c r="I42"/>
  <c r="I43"/>
  <c r="I44"/>
  <c r="I45"/>
  <c r="I40"/>
  <c r="I32"/>
  <c r="I33"/>
  <c r="I34"/>
  <c r="I35"/>
  <c r="I36"/>
  <c r="I31"/>
  <c r="I23"/>
  <c r="I24"/>
  <c r="I25"/>
  <c r="I26"/>
  <c r="I27"/>
  <c r="I22"/>
  <c r="I14"/>
  <c r="I15"/>
  <c r="I16"/>
  <c r="I17"/>
  <c r="I18"/>
  <c r="I13"/>
  <c r="I5"/>
  <c r="I6"/>
  <c r="I7"/>
  <c r="I8"/>
  <c r="I9"/>
  <c r="I4"/>
  <c r="G41"/>
  <c r="G42"/>
  <c r="G43"/>
  <c r="G44"/>
  <c r="G45"/>
  <c r="G40"/>
  <c r="G32"/>
  <c r="G33"/>
  <c r="G34"/>
  <c r="G35"/>
  <c r="G36"/>
  <c r="G31"/>
  <c r="G23"/>
  <c r="G24"/>
  <c r="G25"/>
  <c r="G26"/>
  <c r="G27"/>
  <c r="G22"/>
  <c r="G14"/>
  <c r="G15"/>
  <c r="G16"/>
  <c r="G17"/>
  <c r="G18"/>
  <c r="G13"/>
  <c r="G5"/>
  <c r="G6"/>
  <c r="G7"/>
  <c r="G8"/>
  <c r="G9"/>
  <c r="G4"/>
  <c r="B11"/>
  <c r="B38"/>
  <c r="B29"/>
  <c r="B20"/>
  <c r="C14"/>
  <c r="C15"/>
  <c r="C16"/>
  <c r="C17"/>
  <c r="C18"/>
  <c r="C13"/>
  <c r="C41"/>
  <c r="C42"/>
  <c r="C43"/>
  <c r="C44"/>
  <c r="C45"/>
  <c r="C40"/>
  <c r="C32"/>
  <c r="C33"/>
  <c r="C34"/>
  <c r="C35"/>
  <c r="C36"/>
  <c r="C31"/>
  <c r="C22"/>
  <c r="C23"/>
  <c r="C24"/>
  <c r="C25"/>
  <c r="C26"/>
  <c r="C27"/>
  <c r="C9"/>
  <c r="C5"/>
  <c r="C6"/>
  <c r="C7"/>
  <c r="C8"/>
  <c r="C4"/>
  <c r="B2"/>
  <c r="H52" i="15"/>
  <c r="H42"/>
  <c r="H32"/>
  <c r="H23"/>
  <c r="H15"/>
  <c r="L45" i="18"/>
  <c r="L44"/>
  <c r="L43"/>
  <c r="L42"/>
  <c r="L41"/>
  <c r="L40"/>
  <c r="L36"/>
  <c r="L35"/>
  <c r="L34"/>
  <c r="L33"/>
  <c r="L32"/>
  <c r="L31"/>
  <c r="L27"/>
  <c r="L26"/>
  <c r="L25"/>
  <c r="L24"/>
  <c r="L23"/>
  <c r="L22"/>
  <c r="L9"/>
  <c r="L8"/>
  <c r="L7"/>
  <c r="L6"/>
  <c r="L5"/>
  <c r="L4"/>
  <c r="H45"/>
  <c r="F45"/>
  <c r="H44"/>
  <c r="F44"/>
  <c r="H43"/>
  <c r="F43"/>
  <c r="H42"/>
  <c r="F42"/>
  <c r="H41"/>
  <c r="F41"/>
  <c r="H40"/>
  <c r="F40"/>
  <c r="H36"/>
  <c r="F36"/>
  <c r="H35"/>
  <c r="F35"/>
  <c r="H34"/>
  <c r="F34"/>
  <c r="H33"/>
  <c r="F33"/>
  <c r="H32"/>
  <c r="F32"/>
  <c r="H31"/>
  <c r="F31"/>
  <c r="N45"/>
  <c r="B45"/>
  <c r="N44"/>
  <c r="B44"/>
  <c r="N43"/>
  <c r="B43"/>
  <c r="N42"/>
  <c r="B42"/>
  <c r="N41"/>
  <c r="B41"/>
  <c r="N40"/>
  <c r="B40"/>
  <c r="N36"/>
  <c r="B36"/>
  <c r="N35"/>
  <c r="B35"/>
  <c r="N34"/>
  <c r="B34"/>
  <c r="N33"/>
  <c r="B33"/>
  <c r="N32"/>
  <c r="B32"/>
  <c r="N31"/>
  <c r="B31"/>
  <c r="N27"/>
  <c r="B27"/>
  <c r="N26"/>
  <c r="B26"/>
  <c r="N25"/>
  <c r="B25"/>
  <c r="N24"/>
  <c r="B24"/>
  <c r="N23"/>
  <c r="B23"/>
  <c r="N22"/>
  <c r="B22"/>
  <c r="N9"/>
  <c r="N18" s="1"/>
  <c r="B9"/>
  <c r="B18" s="1"/>
  <c r="N8"/>
  <c r="N17" s="1"/>
  <c r="B8"/>
  <c r="B17" s="1"/>
  <c r="N7"/>
  <c r="N16" s="1"/>
  <c r="B7"/>
  <c r="B16" s="1"/>
  <c r="N6"/>
  <c r="N15" s="1"/>
  <c r="B6"/>
  <c r="B15" s="1"/>
  <c r="N5"/>
  <c r="N14" s="1"/>
  <c r="B5"/>
  <c r="B14" s="1"/>
  <c r="N4"/>
  <c r="B4"/>
  <c r="B13" s="1"/>
  <c r="B33" i="16"/>
  <c r="C24"/>
  <c r="B24"/>
  <c r="B15"/>
  <c r="F26"/>
  <c r="C25"/>
  <c r="F25"/>
  <c r="C26"/>
  <c r="C27"/>
  <c r="F27"/>
  <c r="C28"/>
  <c r="F28"/>
  <c r="C29"/>
  <c r="F29"/>
  <c r="F24"/>
  <c r="H26" i="15"/>
  <c r="H24"/>
  <c r="H58" i="16"/>
  <c r="G58"/>
  <c r="E58"/>
  <c r="D58"/>
  <c r="B58"/>
  <c r="H57"/>
  <c r="G57"/>
  <c r="E57"/>
  <c r="D57"/>
  <c r="B57"/>
  <c r="H56"/>
  <c r="G56"/>
  <c r="E56"/>
  <c r="D56"/>
  <c r="B56"/>
  <c r="H55"/>
  <c r="G55"/>
  <c r="E55"/>
  <c r="D55"/>
  <c r="B55"/>
  <c r="H54"/>
  <c r="G54"/>
  <c r="E54"/>
  <c r="D54"/>
  <c r="B54"/>
  <c r="H53"/>
  <c r="G53"/>
  <c r="E53"/>
  <c r="D53"/>
  <c r="B53"/>
  <c r="H48"/>
  <c r="G48"/>
  <c r="E48"/>
  <c r="D48"/>
  <c r="B48"/>
  <c r="H47"/>
  <c r="G47"/>
  <c r="E47"/>
  <c r="D47"/>
  <c r="B47"/>
  <c r="H46"/>
  <c r="G46"/>
  <c r="E46"/>
  <c r="D46"/>
  <c r="B46"/>
  <c r="H45"/>
  <c r="G45"/>
  <c r="E45"/>
  <c r="D45"/>
  <c r="B45"/>
  <c r="H44"/>
  <c r="G44"/>
  <c r="E44"/>
  <c r="D44"/>
  <c r="B44"/>
  <c r="H43"/>
  <c r="G43"/>
  <c r="E43"/>
  <c r="D43"/>
  <c r="B43"/>
  <c r="G35"/>
  <c r="G34"/>
  <c r="H38"/>
  <c r="G38"/>
  <c r="E38"/>
  <c r="D38"/>
  <c r="B38"/>
  <c r="H37"/>
  <c r="G37"/>
  <c r="E37"/>
  <c r="D37"/>
  <c r="B37"/>
  <c r="H36"/>
  <c r="G36"/>
  <c r="E36"/>
  <c r="D36"/>
  <c r="B36"/>
  <c r="H35"/>
  <c r="E35"/>
  <c r="D35"/>
  <c r="B35"/>
  <c r="H34"/>
  <c r="E34"/>
  <c r="D34"/>
  <c r="B34"/>
  <c r="H33"/>
  <c r="G33"/>
  <c r="E33"/>
  <c r="D33"/>
  <c r="H20"/>
  <c r="H29" s="1"/>
  <c r="G20"/>
  <c r="G29" s="1"/>
  <c r="E20"/>
  <c r="E29" s="1"/>
  <c r="D20"/>
  <c r="D29" s="1"/>
  <c r="B20"/>
  <c r="B29" s="1"/>
  <c r="H19"/>
  <c r="H28" s="1"/>
  <c r="G19"/>
  <c r="G28" s="1"/>
  <c r="E19"/>
  <c r="E28" s="1"/>
  <c r="D19"/>
  <c r="D28" s="1"/>
  <c r="B19"/>
  <c r="B28" s="1"/>
  <c r="H18"/>
  <c r="H27" s="1"/>
  <c r="G18"/>
  <c r="G27" s="1"/>
  <c r="E18"/>
  <c r="E27" s="1"/>
  <c r="D18"/>
  <c r="D27" s="1"/>
  <c r="B18"/>
  <c r="B27" s="1"/>
  <c r="H17"/>
  <c r="H26" s="1"/>
  <c r="G17"/>
  <c r="G26" s="1"/>
  <c r="E17"/>
  <c r="E26" s="1"/>
  <c r="D17"/>
  <c r="D26" s="1"/>
  <c r="B17"/>
  <c r="B26" s="1"/>
  <c r="H16"/>
  <c r="H25" s="1"/>
  <c r="G16"/>
  <c r="G25" s="1"/>
  <c r="E16"/>
  <c r="E25" s="1"/>
  <c r="D16"/>
  <c r="D25" s="1"/>
  <c r="B16"/>
  <c r="B25" s="1"/>
  <c r="H15"/>
  <c r="H24" s="1"/>
  <c r="G15"/>
  <c r="G24" s="1"/>
  <c r="E15"/>
  <c r="E24" s="1"/>
  <c r="D15"/>
  <c r="D24" s="1"/>
  <c r="B25" i="15" l="1"/>
  <c r="C25"/>
  <c r="D25"/>
  <c r="E25"/>
  <c r="F25"/>
  <c r="G25"/>
  <c r="H25"/>
  <c r="B26"/>
  <c r="C26"/>
  <c r="D26"/>
  <c r="E26"/>
  <c r="F26"/>
  <c r="G26"/>
  <c r="B27"/>
  <c r="C27"/>
  <c r="D27"/>
  <c r="E27"/>
  <c r="F27"/>
  <c r="G27"/>
  <c r="H27"/>
  <c r="B28"/>
  <c r="C28"/>
  <c r="D28"/>
  <c r="E28"/>
  <c r="F28"/>
  <c r="G28"/>
  <c r="H28"/>
  <c r="B29"/>
  <c r="C29"/>
  <c r="D29"/>
  <c r="E29"/>
  <c r="F29"/>
  <c r="G29"/>
  <c r="H29"/>
  <c r="G24"/>
  <c r="F24"/>
  <c r="E24"/>
  <c r="D24"/>
  <c r="C24"/>
  <c r="B24"/>
  <c r="H58"/>
  <c r="F58"/>
  <c r="E58"/>
  <c r="D58"/>
  <c r="C58"/>
  <c r="B58"/>
  <c r="H57"/>
  <c r="F57"/>
  <c r="E57"/>
  <c r="D57"/>
  <c r="C57"/>
  <c r="B57"/>
  <c r="H56"/>
  <c r="F56"/>
  <c r="E56"/>
  <c r="D56"/>
  <c r="C56"/>
  <c r="B56"/>
  <c r="H55"/>
  <c r="F55"/>
  <c r="E55"/>
  <c r="D55"/>
  <c r="C55"/>
  <c r="B55"/>
  <c r="H54"/>
  <c r="F54"/>
  <c r="E54"/>
  <c r="D54"/>
  <c r="C54"/>
  <c r="B54"/>
  <c r="H53"/>
  <c r="F53"/>
  <c r="E53"/>
  <c r="D53"/>
  <c r="C53"/>
  <c r="B53"/>
  <c r="H48"/>
  <c r="F48"/>
  <c r="E48"/>
  <c r="D48"/>
  <c r="C48"/>
  <c r="B48"/>
  <c r="H47"/>
  <c r="F47"/>
  <c r="E47"/>
  <c r="D47"/>
  <c r="C47"/>
  <c r="B47"/>
  <c r="H46"/>
  <c r="F46"/>
  <c r="E46"/>
  <c r="D46"/>
  <c r="C46"/>
  <c r="B46"/>
  <c r="H45"/>
  <c r="F45"/>
  <c r="E45"/>
  <c r="D45"/>
  <c r="C45"/>
  <c r="B45"/>
  <c r="H44"/>
  <c r="F44"/>
  <c r="E44"/>
  <c r="D44"/>
  <c r="C44"/>
  <c r="B44"/>
  <c r="H43"/>
  <c r="F43"/>
  <c r="E43"/>
  <c r="D43"/>
  <c r="C43"/>
  <c r="B43"/>
  <c r="H38"/>
  <c r="F38"/>
  <c r="E38"/>
  <c r="D38"/>
  <c r="C38"/>
  <c r="B38"/>
  <c r="H37"/>
  <c r="F37"/>
  <c r="E37"/>
  <c r="D37"/>
  <c r="C37"/>
  <c r="B37"/>
  <c r="H36"/>
  <c r="F36"/>
  <c r="E36"/>
  <c r="D36"/>
  <c r="C36"/>
  <c r="B36"/>
  <c r="H35"/>
  <c r="F35"/>
  <c r="E35"/>
  <c r="D35"/>
  <c r="C35"/>
  <c r="B35"/>
  <c r="H34"/>
  <c r="F34"/>
  <c r="E34"/>
  <c r="D34"/>
  <c r="C34"/>
  <c r="B34"/>
  <c r="H33"/>
  <c r="F33"/>
  <c r="E33"/>
  <c r="D33"/>
  <c r="C33"/>
  <c r="B33"/>
  <c r="H21"/>
  <c r="F21"/>
  <c r="E21"/>
  <c r="D21"/>
  <c r="C21"/>
  <c r="B21"/>
  <c r="H20"/>
  <c r="F20"/>
  <c r="E20"/>
  <c r="D20"/>
  <c r="C20"/>
  <c r="B20"/>
  <c r="H19"/>
  <c r="F19"/>
  <c r="E19"/>
  <c r="D19"/>
  <c r="C19"/>
  <c r="B19"/>
  <c r="H18"/>
  <c r="F18"/>
  <c r="E18"/>
  <c r="D18"/>
  <c r="C18"/>
  <c r="B18"/>
  <c r="H17"/>
  <c r="F17"/>
  <c r="E17"/>
  <c r="D17"/>
  <c r="C17"/>
  <c r="B17"/>
  <c r="H16"/>
  <c r="F16"/>
  <c r="E16"/>
  <c r="D16"/>
  <c r="C16"/>
  <c r="B16"/>
  <c r="D12" i="6" l="1"/>
  <c r="E12"/>
  <c r="F12"/>
  <c r="G12"/>
  <c r="H12"/>
  <c r="D13"/>
  <c r="E13"/>
  <c r="F13"/>
  <c r="G13"/>
  <c r="H13"/>
  <c r="D14"/>
  <c r="E14"/>
  <c r="F14"/>
  <c r="G14"/>
  <c r="H14"/>
  <c r="D15"/>
  <c r="E15"/>
  <c r="F15"/>
  <c r="G15"/>
  <c r="H15"/>
  <c r="D16"/>
  <c r="E16"/>
  <c r="F16"/>
  <c r="G16"/>
  <c r="H16"/>
  <c r="H11"/>
  <c r="G11"/>
  <c r="F11"/>
  <c r="E11"/>
  <c r="D11"/>
  <c r="C12"/>
  <c r="C13"/>
  <c r="C14"/>
  <c r="C15"/>
  <c r="C16"/>
  <c r="C11"/>
  <c r="I39" l="1"/>
  <c r="I28"/>
  <c r="I8"/>
  <c r="I16" s="1"/>
  <c r="I38"/>
  <c r="I27"/>
  <c r="I7"/>
  <c r="I15" s="1"/>
  <c r="I37"/>
  <c r="I26"/>
  <c r="I6"/>
  <c r="I14" s="1"/>
  <c r="I36"/>
  <c r="I25"/>
  <c r="I5"/>
  <c r="I13" s="1"/>
  <c r="I35"/>
  <c r="I24"/>
  <c r="I4"/>
  <c r="I12" s="1"/>
  <c r="I34"/>
  <c r="I23"/>
  <c r="I3"/>
  <c r="I11" s="1"/>
  <c r="H39"/>
  <c r="H28"/>
  <c r="H8"/>
  <c r="H38"/>
  <c r="H27"/>
  <c r="H7"/>
  <c r="H37"/>
  <c r="H26"/>
  <c r="H6"/>
  <c r="H36"/>
  <c r="H25"/>
  <c r="H5"/>
  <c r="H35"/>
  <c r="H24"/>
  <c r="H4"/>
  <c r="H34"/>
  <c r="H23"/>
  <c r="H3"/>
  <c r="G8"/>
  <c r="G28"/>
  <c r="G39"/>
  <c r="G38"/>
  <c r="G27"/>
  <c r="G7"/>
  <c r="G37"/>
  <c r="G26"/>
  <c r="G6"/>
  <c r="G36"/>
  <c r="G25"/>
  <c r="G5"/>
  <c r="G35"/>
  <c r="G24"/>
  <c r="G4"/>
  <c r="G34"/>
  <c r="G23"/>
  <c r="G3"/>
  <c r="D34"/>
  <c r="D39"/>
  <c r="D38"/>
  <c r="D37"/>
  <c r="D36"/>
  <c r="D35"/>
  <c r="D28"/>
  <c r="D27"/>
  <c r="D26"/>
  <c r="D25"/>
  <c r="D24"/>
  <c r="D23"/>
  <c r="D8"/>
  <c r="D7"/>
  <c r="D6"/>
  <c r="D5"/>
  <c r="D4"/>
  <c r="D3"/>
  <c r="C39"/>
  <c r="C28"/>
  <c r="C8"/>
  <c r="C38"/>
  <c r="C27"/>
  <c r="C7"/>
  <c r="C37"/>
  <c r="C26"/>
  <c r="C6"/>
  <c r="C36"/>
  <c r="C25"/>
  <c r="C5"/>
  <c r="C35"/>
  <c r="C24"/>
  <c r="C4"/>
  <c r="C34"/>
  <c r="C23"/>
  <c r="C3"/>
</calcChain>
</file>

<file path=xl/sharedStrings.xml><?xml version="1.0" encoding="utf-8"?>
<sst xmlns="http://schemas.openxmlformats.org/spreadsheetml/2006/main" count="3645" uniqueCount="339">
  <si>
    <t>ISP_USER</t>
  </si>
  <si>
    <t>PACKAGE_NAME</t>
  </si>
  <si>
    <t>DATE</t>
  </si>
  <si>
    <t>TIME</t>
  </si>
  <si>
    <t>TEST DOMAIN</t>
  </si>
  <si>
    <t>Download Speed</t>
  </si>
  <si>
    <t>Upload Speed</t>
  </si>
  <si>
    <t>Latency</t>
  </si>
  <si>
    <t>Jitter</t>
  </si>
  <si>
    <t>Packet Loss</t>
  </si>
  <si>
    <t>Network Availability</t>
  </si>
  <si>
    <t>Banglalion</t>
  </si>
  <si>
    <t>512 Kbps</t>
  </si>
  <si>
    <t>08/02/2013</t>
  </si>
  <si>
    <t>0803 H</t>
  </si>
  <si>
    <t>International</t>
  </si>
  <si>
    <t>N.A</t>
  </si>
  <si>
    <t>100 %</t>
  </si>
  <si>
    <t>1103 H</t>
  </si>
  <si>
    <t>1504 H</t>
  </si>
  <si>
    <t>1803 H</t>
  </si>
  <si>
    <t>2003 H</t>
  </si>
  <si>
    <t>2333 H</t>
  </si>
  <si>
    <t>09/02/2013</t>
  </si>
  <si>
    <t>0809 H</t>
  </si>
  <si>
    <t>1503 H</t>
  </si>
  <si>
    <t>2304 H</t>
  </si>
  <si>
    <t>10/02/2013</t>
  </si>
  <si>
    <t>2303 H</t>
  </si>
  <si>
    <t>11/02/2013</t>
  </si>
  <si>
    <t>Qubee</t>
  </si>
  <si>
    <t>1 Mbps</t>
  </si>
  <si>
    <t>0802 H</t>
  </si>
  <si>
    <t>1102 H</t>
  </si>
  <si>
    <t>1502 H</t>
  </si>
  <si>
    <t>2002 H</t>
  </si>
  <si>
    <t>2302 H</t>
  </si>
  <si>
    <t>0805 H</t>
  </si>
  <si>
    <t>1802 H</t>
  </si>
  <si>
    <t>1824 H</t>
  </si>
  <si>
    <t>2305 H</t>
  </si>
  <si>
    <t>Telkomsel</t>
  </si>
  <si>
    <t>Flash Optima 7.2 Mbps</t>
  </si>
  <si>
    <t>25/01/2013</t>
  </si>
  <si>
    <t>1456 H</t>
  </si>
  <si>
    <t>ISP</t>
  </si>
  <si>
    <t>1509 H</t>
  </si>
  <si>
    <t>Telkom</t>
  </si>
  <si>
    <t>Speedy 512Kbps</t>
  </si>
  <si>
    <t>1610 H</t>
  </si>
  <si>
    <t>1614 H</t>
  </si>
  <si>
    <t>26/01/2013</t>
  </si>
  <si>
    <t>0618 H</t>
  </si>
  <si>
    <t>0625 H</t>
  </si>
  <si>
    <t>0647 H</t>
  </si>
  <si>
    <t>0654 H</t>
  </si>
  <si>
    <t>0721 H</t>
  </si>
  <si>
    <t>0724 H</t>
  </si>
  <si>
    <t>0726 H</t>
  </si>
  <si>
    <t>0729 H</t>
  </si>
  <si>
    <t>0746 H</t>
  </si>
  <si>
    <t>0747 H</t>
  </si>
  <si>
    <t>0749 H</t>
  </si>
  <si>
    <t>0755 H</t>
  </si>
  <si>
    <t>0813 H</t>
  </si>
  <si>
    <t>0815 H</t>
  </si>
  <si>
    <t>0816 H</t>
  </si>
  <si>
    <t>0818 H</t>
  </si>
  <si>
    <t>0821 H</t>
  </si>
  <si>
    <t>0822 H</t>
  </si>
  <si>
    <t>0824 H</t>
  </si>
  <si>
    <t>0825 H</t>
  </si>
  <si>
    <t>0914 H</t>
  </si>
  <si>
    <t>0915 H</t>
  </si>
  <si>
    <t>0917 H</t>
  </si>
  <si>
    <t>0918 H</t>
  </si>
  <si>
    <t>0920 H</t>
  </si>
  <si>
    <t>0922 H</t>
  </si>
  <si>
    <t>0923 H</t>
  </si>
  <si>
    <t>0930 H</t>
  </si>
  <si>
    <t>1649 H</t>
  </si>
  <si>
    <t>1657 H</t>
  </si>
  <si>
    <t>1659 H</t>
  </si>
  <si>
    <t>1700 H</t>
  </si>
  <si>
    <t>1701 H</t>
  </si>
  <si>
    <t>1703 H</t>
  </si>
  <si>
    <t>1706 H</t>
  </si>
  <si>
    <t>1708 H</t>
  </si>
  <si>
    <t>1710 H</t>
  </si>
  <si>
    <t>1712 H</t>
  </si>
  <si>
    <t>1713 H</t>
  </si>
  <si>
    <t>1715 H</t>
  </si>
  <si>
    <t>1717 H</t>
  </si>
  <si>
    <t>1719 H</t>
  </si>
  <si>
    <t>1721 H</t>
  </si>
  <si>
    <t>1724 H</t>
  </si>
  <si>
    <t>1726 H</t>
  </si>
  <si>
    <t>1728 H</t>
  </si>
  <si>
    <t>1731 H</t>
  </si>
  <si>
    <t>1732 H</t>
  </si>
  <si>
    <t>1733 H</t>
  </si>
  <si>
    <t>1736 H</t>
  </si>
  <si>
    <t>1804 H</t>
  </si>
  <si>
    <t>1806 H</t>
  </si>
  <si>
    <t>1815 H</t>
  </si>
  <si>
    <t>1816 H</t>
  </si>
  <si>
    <t>1818 H</t>
  </si>
  <si>
    <t>1819 H</t>
  </si>
  <si>
    <t>1821 H</t>
  </si>
  <si>
    <t>1823 H</t>
  </si>
  <si>
    <t>1826 H</t>
  </si>
  <si>
    <t>1927 H</t>
  </si>
  <si>
    <t>1936 H</t>
  </si>
  <si>
    <t>1939 H</t>
  </si>
  <si>
    <t>1942 H</t>
  </si>
  <si>
    <t>1949 H</t>
  </si>
  <si>
    <t>1959 H</t>
  </si>
  <si>
    <t>2014 H</t>
  </si>
  <si>
    <t>2055 H</t>
  </si>
  <si>
    <t>2058 H</t>
  </si>
  <si>
    <t>2104 H</t>
  </si>
  <si>
    <t>2107 H</t>
  </si>
  <si>
    <t>2301 H</t>
  </si>
  <si>
    <t>2306 H</t>
  </si>
  <si>
    <t>27/01/2013</t>
  </si>
  <si>
    <t>0801 H</t>
  </si>
  <si>
    <t>0804 H</t>
  </si>
  <si>
    <t>0806 H</t>
  </si>
  <si>
    <t>1106 H</t>
  </si>
  <si>
    <t>1505 H</t>
  </si>
  <si>
    <t>1506 H</t>
  </si>
  <si>
    <t>1805 H</t>
  </si>
  <si>
    <t>2006 H</t>
  </si>
  <si>
    <t>2007 H</t>
  </si>
  <si>
    <t>28/01/2013</t>
  </si>
  <si>
    <t>1101 H</t>
  </si>
  <si>
    <t>1105 H</t>
  </si>
  <si>
    <t>1507 H</t>
  </si>
  <si>
    <t>1801 H</t>
  </si>
  <si>
    <t>29/01/2013</t>
  </si>
  <si>
    <t>1104 H</t>
  </si>
  <si>
    <t>2001 H</t>
  </si>
  <si>
    <t>2005 H</t>
  </si>
  <si>
    <t>PTCL</t>
  </si>
  <si>
    <t>DSL 4Mbps Unlimited</t>
  </si>
  <si>
    <t>31/01/2013</t>
  </si>
  <si>
    <t>1556 H</t>
  </si>
  <si>
    <t>1558 H</t>
  </si>
  <si>
    <t>1800 H</t>
  </si>
  <si>
    <t>2000 H</t>
  </si>
  <si>
    <t>2307 H</t>
  </si>
  <si>
    <t>2310 H</t>
  </si>
  <si>
    <t>01/02/2013</t>
  </si>
  <si>
    <t>1508 H</t>
  </si>
  <si>
    <t>1522 H</t>
  </si>
  <si>
    <t>1524 H</t>
  </si>
  <si>
    <t>1525 H</t>
  </si>
  <si>
    <t>1526 H</t>
  </si>
  <si>
    <t>1528 H</t>
  </si>
  <si>
    <t>1808 H</t>
  </si>
  <si>
    <t>1810 H</t>
  </si>
  <si>
    <t>2009 H</t>
  </si>
  <si>
    <t>2011 H</t>
  </si>
  <si>
    <t>2348 H</t>
  </si>
  <si>
    <t>2350 H</t>
  </si>
  <si>
    <t>02/02/2013</t>
  </si>
  <si>
    <t>0800 H</t>
  </si>
  <si>
    <t>1107 H</t>
  </si>
  <si>
    <t>1110 H</t>
  </si>
  <si>
    <t>1514 H</t>
  </si>
  <si>
    <t>2008 H</t>
  </si>
  <si>
    <t>2309 H</t>
  </si>
  <si>
    <t>03/02/2013</t>
  </si>
  <si>
    <t>1100 H</t>
  </si>
  <si>
    <t>1510 H</t>
  </si>
  <si>
    <t>1513 H</t>
  </si>
  <si>
    <t>1515 H</t>
  </si>
  <si>
    <t>2004 H</t>
  </si>
  <si>
    <t>2300 H</t>
  </si>
  <si>
    <t>04/02/2013</t>
  </si>
  <si>
    <t>0807 H</t>
  </si>
  <si>
    <t>0810 H</t>
  </si>
  <si>
    <t>0812 H</t>
  </si>
  <si>
    <t>1119 H</t>
  </si>
  <si>
    <t>1121 H</t>
  </si>
  <si>
    <t>05/02/2013</t>
  </si>
  <si>
    <t>0808 H</t>
  </si>
  <si>
    <t>0811 H</t>
  </si>
  <si>
    <t>1056 H</t>
  </si>
  <si>
    <t>1455 H</t>
  </si>
  <si>
    <t>1512 H</t>
  </si>
  <si>
    <t>2256 H</t>
  </si>
  <si>
    <t>2259 H</t>
  </si>
  <si>
    <t>06/02/2013</t>
  </si>
  <si>
    <t>Dhiraagu Fixed BB - MV</t>
  </si>
  <si>
    <t>Dhiraagu Mobile BB - MV</t>
  </si>
  <si>
    <t>Banglalion - BD</t>
  </si>
  <si>
    <t>Qubee - BD</t>
  </si>
  <si>
    <t>PTCL - PK</t>
  </si>
  <si>
    <t>Telkom - ID</t>
  </si>
  <si>
    <t>Telkomsel - ID</t>
  </si>
  <si>
    <t>Download</t>
  </si>
  <si>
    <t>Telkomsel 3G- ID</t>
  </si>
  <si>
    <t>Telkomsel 3G - ID</t>
  </si>
  <si>
    <t>Smart</t>
  </si>
  <si>
    <t>SmartBro PlugIt 3.6 Mbps</t>
  </si>
  <si>
    <t>10/03/2013</t>
  </si>
  <si>
    <t>2032 H</t>
  </si>
  <si>
    <t>2320 H</t>
  </si>
  <si>
    <t>11/03/2013</t>
  </si>
  <si>
    <t>1154 H</t>
  </si>
  <si>
    <t>1859 H</t>
  </si>
  <si>
    <t>2010 H</t>
  </si>
  <si>
    <t>2327 H</t>
  </si>
  <si>
    <t>12/03/2013</t>
  </si>
  <si>
    <t>1817 H</t>
  </si>
  <si>
    <t>16/03/2013</t>
  </si>
  <si>
    <t>1148 H</t>
  </si>
  <si>
    <t>1843 H</t>
  </si>
  <si>
    <t>Globe</t>
  </si>
  <si>
    <t>Tattoo 3.6 Mbps</t>
  </si>
  <si>
    <t>0814 H</t>
  </si>
  <si>
    <t>2028 H</t>
  </si>
  <si>
    <t>2317 H</t>
  </si>
  <si>
    <t>1153 H</t>
  </si>
  <si>
    <t>1900 H</t>
  </si>
  <si>
    <t>2326 H</t>
  </si>
  <si>
    <t>1149 H</t>
  </si>
  <si>
    <t>1838 H</t>
  </si>
  <si>
    <t>Airtel Delhi</t>
  </si>
  <si>
    <t>09/03/2013</t>
  </si>
  <si>
    <t>0831 H</t>
  </si>
  <si>
    <t>0940 H</t>
  </si>
  <si>
    <t>BSNL - Chennai</t>
  </si>
  <si>
    <t>1521 H</t>
  </si>
  <si>
    <t>2312 H</t>
  </si>
  <si>
    <t>ISP_SYSTEM_DETECTED</t>
  </si>
  <si>
    <t>Tata - Chennai</t>
  </si>
  <si>
    <t>TATA TELESERVICES LTD - TATA INDICOM - CDMA DIVISION</t>
  </si>
  <si>
    <t>07/03/2013</t>
  </si>
  <si>
    <t>1943 H</t>
  </si>
  <si>
    <t>National</t>
  </si>
  <si>
    <t>2125 H</t>
  </si>
  <si>
    <t>2132 H</t>
  </si>
  <si>
    <t>Socket Error 110 - Connection timed out</t>
  </si>
  <si>
    <t>1114 H</t>
  </si>
  <si>
    <t>2311 H</t>
  </si>
  <si>
    <t>BSNL - Bangalore</t>
  </si>
  <si>
    <t>0719 H</t>
  </si>
  <si>
    <t>Dialog</t>
  </si>
  <si>
    <t>1500 H</t>
  </si>
  <si>
    <t>08/03/2013</t>
  </si>
  <si>
    <t>Mobitel</t>
  </si>
  <si>
    <t>Type</t>
  </si>
  <si>
    <t>Region</t>
  </si>
  <si>
    <t>Country</t>
  </si>
  <si>
    <t>City</t>
  </si>
  <si>
    <t>Provider</t>
  </si>
  <si>
    <t>Label</t>
  </si>
  <si>
    <t>Advertised Speed (kbps)</t>
  </si>
  <si>
    <t>Banglalion (512 kbps) - Dhaka, BD</t>
  </si>
  <si>
    <t>Qubee (1 Mbps) - Dhaka, BD</t>
  </si>
  <si>
    <t>Dhiraagu Fixed BB (512 kbps) - Male, MV</t>
  </si>
  <si>
    <t>Smart (3.6 Mbps) - Manila, PH</t>
  </si>
  <si>
    <t>Globe Prepaid (3.6 Mbps) - Manila, PH</t>
  </si>
  <si>
    <t>Dhiraagu Mobile BB (1 Mbps) - Male,MV</t>
  </si>
  <si>
    <t>Telkomsel 3G (7.2 Mbps) - Jakarta, ID</t>
  </si>
  <si>
    <t>Telkom (512 kbps) - Jakarta, ID</t>
  </si>
  <si>
    <t>Airtel (2 Mbps) - New Delhi, IN</t>
  </si>
  <si>
    <t>BSNL (2 Mbps) - Chennai, IN</t>
  </si>
  <si>
    <t>BSNL (2 Mbps) - Bangalore, IN</t>
  </si>
  <si>
    <t>Tata (3.1 Mbps) - Chennai, IN</t>
  </si>
  <si>
    <t>Bangladesh</t>
  </si>
  <si>
    <t>Pakistan</t>
  </si>
  <si>
    <t>Indonesia</t>
  </si>
  <si>
    <t>India</t>
  </si>
  <si>
    <t>Maldives</t>
  </si>
  <si>
    <t>Dhaka</t>
  </si>
  <si>
    <t>New Delhi</t>
  </si>
  <si>
    <t>Chennai</t>
  </si>
  <si>
    <t>Bangalore</t>
  </si>
  <si>
    <t>Male</t>
  </si>
  <si>
    <t>South Asia</t>
  </si>
  <si>
    <t>South East Asia</t>
  </si>
  <si>
    <t>Jakarta</t>
  </si>
  <si>
    <t>BSNL</t>
  </si>
  <si>
    <t>Airtel</t>
  </si>
  <si>
    <t>Dhiraagu</t>
  </si>
  <si>
    <t>Fixed</t>
  </si>
  <si>
    <t>Philippines</t>
  </si>
  <si>
    <t>Sri Lanka</t>
  </si>
  <si>
    <t>Manila</t>
  </si>
  <si>
    <t>Colombo</t>
  </si>
  <si>
    <t>Tata</t>
  </si>
  <si>
    <t>Mobile</t>
  </si>
  <si>
    <t>Test dates</t>
  </si>
  <si>
    <t>8-11 February 2013</t>
  </si>
  <si>
    <t>9-12 March 2013</t>
  </si>
  <si>
    <t>28-31 December 2012, 04 January 2013</t>
  </si>
  <si>
    <t>Downlaod in kbps</t>
  </si>
  <si>
    <t>Packet loss</t>
  </si>
  <si>
    <t>2-6 Mrch 2013</t>
  </si>
  <si>
    <t>7-10 March 2013</t>
  </si>
  <si>
    <t>26-29 January 2013</t>
  </si>
  <si>
    <t>10-12, 16 March 2013</t>
  </si>
  <si>
    <t>RTT</t>
  </si>
  <si>
    <t>Price in their currency</t>
  </si>
  <si>
    <t>Karachchi</t>
  </si>
  <si>
    <t>PTCL (4 Mbps) -  Karachchi, PK</t>
  </si>
  <si>
    <t>PL</t>
  </si>
  <si>
    <t>In</t>
  </si>
  <si>
    <t>Dialog (2.1 Mbps) - Colombo, LK</t>
  </si>
  <si>
    <t>Web Family</t>
  </si>
  <si>
    <t>Download Bandwidth</t>
  </si>
  <si>
    <t>8 Mbps/2 Mbps</t>
  </si>
  <si>
    <t>Upload Bandwidth</t>
  </si>
  <si>
    <t>up to 1 Mbps</t>
  </si>
  <si>
    <t>Total Monthly Usage (GB)</t>
  </si>
  <si>
    <t>Additional per GB</t>
  </si>
  <si>
    <t>Web Pal</t>
  </si>
  <si>
    <t>4 Mbps/1 Mbps</t>
  </si>
  <si>
    <t>up to 512 kbps</t>
  </si>
  <si>
    <t>Web starter</t>
  </si>
  <si>
    <t>For 25 GB</t>
  </si>
  <si>
    <t>For 10 GB</t>
  </si>
  <si>
    <t>9 GB</t>
  </si>
  <si>
    <t>Monthly rental</t>
  </si>
  <si>
    <t>SLT</t>
  </si>
  <si>
    <t xml:space="preserve">Limited data - Rs. 299.00 </t>
  </si>
  <si>
    <t>upto 7.2 Mbps (Theoretical speed. Actual speeds may differ. Average Download speed 2.16Mbps.)</t>
  </si>
  <si>
    <t>2GB</t>
  </si>
  <si>
    <t>Limited data - Rs. 500</t>
  </si>
  <si>
    <t>Zoom 475</t>
  </si>
  <si>
    <t>Upto 3.6 Mbps</t>
  </si>
  <si>
    <t>3.5GB</t>
  </si>
  <si>
    <t>Zoom 590</t>
  </si>
  <si>
    <t>Zoom 1290</t>
  </si>
  <si>
    <t>-</t>
  </si>
  <si>
    <t>Mobitel (3.6 Mbps) - Colombo, LK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</si>
</sst>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1" xfId="0" applyNumberFormat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1" fontId="0" fillId="0" borderId="0" xfId="0" applyNumberFormat="1"/>
    <xf numFmtId="9" fontId="0" fillId="0" borderId="0" xfId="1" applyFont="1"/>
    <xf numFmtId="0" fontId="0" fillId="0" borderId="2" xfId="0" applyNumberFormat="1" applyBorder="1" applyProtection="1">
      <protection locked="0"/>
    </xf>
    <xf numFmtId="0" fontId="0" fillId="0" borderId="3" xfId="0" applyNumberFormat="1" applyBorder="1" applyProtection="1">
      <protection locked="0"/>
    </xf>
    <xf numFmtId="0" fontId="0" fillId="0" borderId="4" xfId="0" applyNumberFormat="1" applyBorder="1" applyProtection="1">
      <protection locked="0"/>
    </xf>
    <xf numFmtId="0" fontId="0" fillId="3" borderId="5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7" xfId="0" applyNumberFormat="1" applyFill="1" applyBorder="1" applyProtection="1">
      <protection locked="0"/>
    </xf>
    <xf numFmtId="0" fontId="0" fillId="0" borderId="0" xfId="0" applyFill="1"/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0" xfId="0" applyNumberFormat="1" applyFill="1" applyBorder="1" applyProtection="1">
      <protection locked="0"/>
    </xf>
    <xf numFmtId="0" fontId="0" fillId="4" borderId="5" xfId="0" applyNumberFormat="1" applyFill="1" applyBorder="1" applyProtection="1">
      <protection locked="0"/>
    </xf>
    <xf numFmtId="0" fontId="0" fillId="4" borderId="6" xfId="0" applyNumberFormat="1" applyFill="1" applyBorder="1" applyProtection="1">
      <protection locked="0"/>
    </xf>
    <xf numFmtId="0" fontId="0" fillId="4" borderId="7" xfId="0" applyNumberFormat="1" applyFill="1" applyBorder="1" applyProtection="1">
      <protection locked="0"/>
    </xf>
    <xf numFmtId="0" fontId="0" fillId="4" borderId="8" xfId="0" applyNumberFormat="1" applyFill="1" applyBorder="1" applyProtection="1">
      <protection locked="0"/>
    </xf>
    <xf numFmtId="0" fontId="0" fillId="4" borderId="9" xfId="0" applyNumberFormat="1" applyFill="1" applyBorder="1" applyProtection="1">
      <protection locked="0"/>
    </xf>
    <xf numFmtId="0" fontId="0" fillId="4" borderId="10" xfId="0" applyNumberFormat="1" applyFill="1" applyBorder="1" applyProtection="1">
      <protection locked="0"/>
    </xf>
    <xf numFmtId="0" fontId="0" fillId="5" borderId="5" xfId="0" applyNumberFormat="1" applyFill="1" applyBorder="1" applyProtection="1">
      <protection locked="0"/>
    </xf>
    <xf numFmtId="0" fontId="0" fillId="5" borderId="6" xfId="0" applyNumberFormat="1" applyFill="1" applyBorder="1" applyProtection="1">
      <protection locked="0"/>
    </xf>
    <xf numFmtId="0" fontId="0" fillId="5" borderId="7" xfId="0" applyNumberFormat="1" applyFill="1" applyBorder="1" applyProtection="1">
      <protection locked="0"/>
    </xf>
    <xf numFmtId="0" fontId="0" fillId="5" borderId="8" xfId="0" applyNumberFormat="1" applyFill="1" applyBorder="1" applyProtection="1">
      <protection locked="0"/>
    </xf>
    <xf numFmtId="0" fontId="0" fillId="5" borderId="9" xfId="0" applyNumberFormat="1" applyFill="1" applyBorder="1" applyProtection="1">
      <protection locked="0"/>
    </xf>
    <xf numFmtId="0" fontId="0" fillId="5" borderId="10" xfId="0" applyNumberFormat="1" applyFill="1" applyBorder="1" applyProtection="1">
      <protection locked="0"/>
    </xf>
    <xf numFmtId="0" fontId="0" fillId="0" borderId="5" xfId="0" applyNumberFormat="1" applyBorder="1" applyProtection="1">
      <protection locked="0"/>
    </xf>
    <xf numFmtId="0" fontId="0" fillId="0" borderId="6" xfId="0" applyNumberFormat="1" applyBorder="1" applyProtection="1">
      <protection locked="0"/>
    </xf>
    <xf numFmtId="0" fontId="0" fillId="0" borderId="7" xfId="0" applyNumberFormat="1" applyBorder="1" applyProtection="1">
      <protection locked="0"/>
    </xf>
    <xf numFmtId="0" fontId="0" fillId="0" borderId="8" xfId="0" applyNumberFormat="1" applyBorder="1" applyProtection="1">
      <protection locked="0"/>
    </xf>
    <xf numFmtId="0" fontId="0" fillId="0" borderId="9" xfId="0" applyNumberFormat="1" applyBorder="1" applyProtection="1">
      <protection locked="0"/>
    </xf>
    <xf numFmtId="0" fontId="0" fillId="0" borderId="10" xfId="0" applyNumberFormat="1" applyBorder="1" applyProtection="1">
      <protection locked="0"/>
    </xf>
    <xf numFmtId="0" fontId="0" fillId="5" borderId="0" xfId="0" applyNumberFormat="1" applyFill="1" applyProtection="1">
      <protection locked="0"/>
    </xf>
    <xf numFmtId="0" fontId="0" fillId="6" borderId="0" xfId="0" applyNumberFormat="1" applyFill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NumberFormat="1" applyFill="1" applyProtection="1">
      <protection locked="0"/>
    </xf>
    <xf numFmtId="0" fontId="0" fillId="3" borderId="0" xfId="0" applyNumberFormat="1" applyFill="1" applyProtection="1">
      <protection locked="0"/>
    </xf>
    <xf numFmtId="0" fontId="0" fillId="4" borderId="0" xfId="0" applyNumberFormat="1" applyFill="1" applyProtection="1">
      <protection locked="0"/>
    </xf>
    <xf numFmtId="0" fontId="2" fillId="0" borderId="1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NumberFormat="1"/>
    <xf numFmtId="0" fontId="2" fillId="0" borderId="0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11" borderId="1" xfId="0" applyFill="1" applyBorder="1"/>
    <xf numFmtId="0" fontId="0" fillId="13" borderId="1" xfId="0" applyFill="1" applyBorder="1"/>
    <xf numFmtId="0" fontId="0" fillId="14" borderId="1" xfId="0" applyFill="1" applyBorder="1"/>
    <xf numFmtId="0" fontId="0" fillId="16" borderId="1" xfId="0" applyFill="1" applyBorder="1"/>
    <xf numFmtId="0" fontId="2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3" fontId="0" fillId="0" borderId="0" xfId="0" applyNumberFormat="1"/>
    <xf numFmtId="9" fontId="0" fillId="0" borderId="0" xfId="0" applyNumberFormat="1"/>
    <xf numFmtId="0" fontId="0" fillId="0" borderId="0" xfId="0" applyAlignment="1"/>
    <xf numFmtId="0" fontId="0" fillId="18" borderId="1" xfId="0" applyFill="1" applyBorder="1"/>
    <xf numFmtId="0" fontId="0" fillId="17" borderId="1" xfId="0" applyFill="1" applyBorder="1"/>
    <xf numFmtId="0" fontId="0" fillId="15" borderId="1" xfId="0" applyFill="1" applyBorder="1"/>
    <xf numFmtId="0" fontId="0" fillId="12" borderId="1" xfId="0" applyFill="1" applyBorder="1"/>
    <xf numFmtId="0" fontId="0" fillId="19" borderId="1" xfId="0" applyFill="1" applyBorder="1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/>
    </xf>
    <xf numFmtId="3" fontId="0" fillId="0" borderId="1" xfId="0" applyNumberFormat="1" applyBorder="1"/>
    <xf numFmtId="0" fontId="0" fillId="0" borderId="1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Fill="1" applyBorder="1"/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Download in kbbps</a:t>
            </a:r>
          </a:p>
        </c:rich>
      </c:tx>
      <c:layout>
        <c:manualLayout>
          <c:xMode val="edge"/>
          <c:yMode val="edge"/>
          <c:x val="5.2083187647725387E-4"/>
          <c:y val="1.6903497527925287E-2"/>
        </c:manualLayout>
      </c:layout>
    </c:title>
    <c:plotArea>
      <c:layout>
        <c:manualLayout>
          <c:layoutTarget val="inner"/>
          <c:xMode val="edge"/>
          <c:yMode val="edge"/>
          <c:x val="8.5389761448557616E-2"/>
          <c:y val="9.7199841298907408E-2"/>
          <c:w val="0.88855932084865819"/>
          <c:h val="0.62805865836538077"/>
        </c:manualLayout>
      </c:layout>
      <c:lineChart>
        <c:grouping val="standard"/>
        <c:ser>
          <c:idx val="0"/>
          <c:order val="0"/>
          <c:tx>
            <c:strRef>
              <c:f>'Data - International'!$C$2</c:f>
              <c:strCache>
                <c:ptCount val="1"/>
                <c:pt idx="0">
                  <c:v>Banglalion - BD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numRef>
              <c:f>'Data - International'!$B$3:$B$8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'Data - International'!$C$3:$C$8</c:f>
              <c:numCache>
                <c:formatCode>General</c:formatCode>
                <c:ptCount val="6"/>
                <c:pt idx="0">
                  <c:v>495.5</c:v>
                </c:pt>
                <c:pt idx="1">
                  <c:v>496</c:v>
                </c:pt>
                <c:pt idx="2">
                  <c:v>493</c:v>
                </c:pt>
                <c:pt idx="3">
                  <c:v>495.5</c:v>
                </c:pt>
                <c:pt idx="4">
                  <c:v>495.75</c:v>
                </c:pt>
                <c:pt idx="5">
                  <c:v>477.5</c:v>
                </c:pt>
              </c:numCache>
            </c:numRef>
          </c:val>
        </c:ser>
        <c:ser>
          <c:idx val="1"/>
          <c:order val="1"/>
          <c:tx>
            <c:strRef>
              <c:f>'Data - International'!$D$2</c:f>
              <c:strCache>
                <c:ptCount val="1"/>
                <c:pt idx="0">
                  <c:v>Qubee - BD</c:v>
                </c:pt>
              </c:strCache>
            </c:strRef>
          </c:tx>
          <c:spPr>
            <a:ln w="19050"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'Data - International'!$B$3:$B$8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'Data - International'!$D$3:$D$8</c:f>
              <c:numCache>
                <c:formatCode>General</c:formatCode>
                <c:ptCount val="6"/>
                <c:pt idx="0">
                  <c:v>959.75</c:v>
                </c:pt>
                <c:pt idx="1">
                  <c:v>958.5</c:v>
                </c:pt>
                <c:pt idx="2">
                  <c:v>805.5</c:v>
                </c:pt>
                <c:pt idx="3">
                  <c:v>759.5</c:v>
                </c:pt>
                <c:pt idx="4">
                  <c:v>897.5</c:v>
                </c:pt>
                <c:pt idx="5">
                  <c:v>814.5</c:v>
                </c:pt>
              </c:numCache>
            </c:numRef>
          </c:val>
        </c:ser>
        <c:ser>
          <c:idx val="2"/>
          <c:order val="2"/>
          <c:tx>
            <c:strRef>
              <c:f>'Data - International'!$E$2</c:f>
              <c:strCache>
                <c:ptCount val="1"/>
                <c:pt idx="0">
                  <c:v>Dhiraagu Fixed BB - MV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'Data - International'!$B$3:$B$8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'Data - International'!$E$3:$E$8</c:f>
              <c:numCache>
                <c:formatCode>0</c:formatCode>
                <c:ptCount val="6"/>
                <c:pt idx="0">
                  <c:v>428.46153846153845</c:v>
                </c:pt>
                <c:pt idx="1">
                  <c:v>436.66666666666669</c:v>
                </c:pt>
                <c:pt idx="2">
                  <c:v>372.69230769230768</c:v>
                </c:pt>
                <c:pt idx="3">
                  <c:v>381.46153846153845</c:v>
                </c:pt>
                <c:pt idx="4">
                  <c:v>384.66666666666669</c:v>
                </c:pt>
                <c:pt idx="5">
                  <c:v>363.25</c:v>
                </c:pt>
              </c:numCache>
            </c:numRef>
          </c:val>
        </c:ser>
        <c:ser>
          <c:idx val="3"/>
          <c:order val="3"/>
          <c:tx>
            <c:strRef>
              <c:f>'Data - International'!$F$2</c:f>
              <c:strCache>
                <c:ptCount val="1"/>
                <c:pt idx="0">
                  <c:v>Dhiraagu Mobile BB - MV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'Data - International'!$B$3:$B$8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'Data - International'!$F$3:$F$8</c:f>
              <c:numCache>
                <c:formatCode>0</c:formatCode>
                <c:ptCount val="6"/>
                <c:pt idx="0">
                  <c:v>1117.6153846153845</c:v>
                </c:pt>
                <c:pt idx="1">
                  <c:v>1277.0833333333333</c:v>
                </c:pt>
                <c:pt idx="2">
                  <c:v>1395.4615384615386</c:v>
                </c:pt>
                <c:pt idx="3">
                  <c:v>1336</c:v>
                </c:pt>
                <c:pt idx="4">
                  <c:v>1258.6923076923076</c:v>
                </c:pt>
                <c:pt idx="5">
                  <c:v>1219.1538461538462</c:v>
                </c:pt>
              </c:numCache>
            </c:numRef>
          </c:val>
        </c:ser>
        <c:ser>
          <c:idx val="4"/>
          <c:order val="4"/>
          <c:tx>
            <c:strRef>
              <c:f>'Data - International'!$G$2</c:f>
              <c:strCache>
                <c:ptCount val="1"/>
                <c:pt idx="0">
                  <c:v>PTCL - PK</c:v>
                </c:pt>
              </c:strCache>
            </c:strRef>
          </c:tx>
          <c:spPr>
            <a:ln w="19050">
              <a:solidFill>
                <a:srgbClr val="9BBB59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'Data - International'!$B$3:$B$8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'Data - International'!$G$3:$G$8</c:f>
              <c:numCache>
                <c:formatCode>General</c:formatCode>
                <c:ptCount val="6"/>
                <c:pt idx="0">
                  <c:v>1070</c:v>
                </c:pt>
                <c:pt idx="1">
                  <c:v>1225.2857142857142</c:v>
                </c:pt>
                <c:pt idx="2">
                  <c:v>1087.1666666666667</c:v>
                </c:pt>
                <c:pt idx="3">
                  <c:v>1251.7142857142858</c:v>
                </c:pt>
                <c:pt idx="4">
                  <c:v>1088.1666666666667</c:v>
                </c:pt>
                <c:pt idx="5">
                  <c:v>927.16666666666663</c:v>
                </c:pt>
              </c:numCache>
            </c:numRef>
          </c:val>
        </c:ser>
        <c:ser>
          <c:idx val="5"/>
          <c:order val="5"/>
          <c:tx>
            <c:strRef>
              <c:f>'Data - International'!$H$2</c:f>
              <c:strCache>
                <c:ptCount val="1"/>
                <c:pt idx="0">
                  <c:v>Telkom - ID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numRef>
              <c:f>'Data - International'!$B$3:$B$8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'Data - International'!$H$3:$H$8</c:f>
              <c:numCache>
                <c:formatCode>General</c:formatCode>
                <c:ptCount val="6"/>
                <c:pt idx="0">
                  <c:v>497.33333333333331</c:v>
                </c:pt>
                <c:pt idx="1">
                  <c:v>529</c:v>
                </c:pt>
                <c:pt idx="2">
                  <c:v>453.4</c:v>
                </c:pt>
                <c:pt idx="3">
                  <c:v>553.83333333333337</c:v>
                </c:pt>
                <c:pt idx="4">
                  <c:v>357.5</c:v>
                </c:pt>
                <c:pt idx="5">
                  <c:v>555.5</c:v>
                </c:pt>
              </c:numCache>
            </c:numRef>
          </c:val>
        </c:ser>
        <c:ser>
          <c:idx val="6"/>
          <c:order val="6"/>
          <c:tx>
            <c:strRef>
              <c:f>'Data - International'!$I$2</c:f>
              <c:strCache>
                <c:ptCount val="1"/>
                <c:pt idx="0">
                  <c:v>Telkomsel 3G- ID</c:v>
                </c:pt>
              </c:strCache>
            </c:strRef>
          </c:tx>
          <c:spPr>
            <a:ln w="19050"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'Data - International'!$B$3:$B$8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'Data - International'!$I$3:$I$8</c:f>
              <c:numCache>
                <c:formatCode>General</c:formatCode>
                <c:ptCount val="6"/>
                <c:pt idx="0">
                  <c:v>609.33333333333337</c:v>
                </c:pt>
                <c:pt idx="1">
                  <c:v>556</c:v>
                </c:pt>
                <c:pt idx="2">
                  <c:v>508.25</c:v>
                </c:pt>
                <c:pt idx="3">
                  <c:v>679</c:v>
                </c:pt>
                <c:pt idx="4">
                  <c:v>627</c:v>
                </c:pt>
                <c:pt idx="5">
                  <c:v>667.25</c:v>
                </c:pt>
              </c:numCache>
            </c:numRef>
          </c:val>
        </c:ser>
        <c:marker val="1"/>
        <c:axId val="80173312"/>
        <c:axId val="80199680"/>
      </c:lineChart>
      <c:catAx>
        <c:axId val="80173312"/>
        <c:scaling>
          <c:orientation val="minMax"/>
        </c:scaling>
        <c:axPos val="b"/>
        <c:numFmt formatCode="General" sourceLinked="1"/>
        <c:majorTickMark val="none"/>
        <c:tickLblPos val="nextTo"/>
        <c:crossAx val="80199680"/>
        <c:crosses val="autoZero"/>
        <c:auto val="1"/>
        <c:lblAlgn val="ctr"/>
        <c:lblOffset val="100"/>
      </c:catAx>
      <c:valAx>
        <c:axId val="8019968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801733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81848196301043752"/>
          <c:w val="0.98318550323305498"/>
          <c:h val="0.15826222303607429"/>
        </c:manualLayout>
      </c:layout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rich>
          <a:bodyPr/>
          <a:lstStyle/>
          <a:p>
            <a:pPr>
              <a:defRPr sz="1100"/>
            </a:pPr>
            <a:r>
              <a:rPr lang="en-US" sz="1100" b="1" i="0" u="none" strike="noStrike" baseline="0"/>
              <a:t>Download from an International server</a:t>
            </a:r>
            <a:endParaRPr lang="en-US" sz="1100"/>
          </a:p>
        </c:rich>
      </c:tx>
      <c:layout/>
    </c:title>
    <c:plotArea>
      <c:layout>
        <c:manualLayout>
          <c:layoutTarget val="inner"/>
          <c:xMode val="edge"/>
          <c:yMode val="edge"/>
          <c:x val="0.10291949461373497"/>
          <c:y val="8.6396538270554032E-2"/>
          <c:w val="0.87353850431617452"/>
          <c:h val="0.61739178548627371"/>
        </c:manualLayout>
      </c:layout>
      <c:lineChart>
        <c:grouping val="standard"/>
        <c:ser>
          <c:idx val="0"/>
          <c:order val="0"/>
          <c:tx>
            <c:strRef>
              <c:f>mobile!$B$14</c:f>
              <c:strCache>
                <c:ptCount val="1"/>
                <c:pt idx="0">
                  <c:v>Tata (3.1 Mbps) - Chennai, IN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mobile!$A$15:$A$20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mobile!$B$15:$B$20</c:f>
              <c:numCache>
                <c:formatCode>General</c:formatCode>
                <c:ptCount val="6"/>
                <c:pt idx="0">
                  <c:v>725.25</c:v>
                </c:pt>
                <c:pt idx="1">
                  <c:v>492.5</c:v>
                </c:pt>
                <c:pt idx="2">
                  <c:v>363</c:v>
                </c:pt>
                <c:pt idx="3">
                  <c:v>670</c:v>
                </c:pt>
                <c:pt idx="4">
                  <c:v>550.25</c:v>
                </c:pt>
                <c:pt idx="5">
                  <c:v>554</c:v>
                </c:pt>
              </c:numCache>
            </c:numRef>
          </c:val>
        </c:ser>
        <c:ser>
          <c:idx val="1"/>
          <c:order val="1"/>
          <c:tx>
            <c:strRef>
              <c:f>mobile!$C$14</c:f>
              <c:strCache>
                <c:ptCount val="1"/>
                <c:pt idx="0">
                  <c:v>Dhiraagu Mobile BB (1 Mbps) - Male,MV</c:v>
                </c:pt>
              </c:strCache>
            </c:strRef>
          </c:tx>
          <c:spPr>
            <a:ln w="19050">
              <a:solidFill>
                <a:schemeClr val="bg2">
                  <a:lumMod val="25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mobile!$A$15:$A$20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mobile!$C$15:$C$20</c:f>
              <c:numCache>
                <c:formatCode>General</c:formatCode>
                <c:ptCount val="6"/>
                <c:pt idx="0">
                  <c:v>1117.6153846153845</c:v>
                </c:pt>
                <c:pt idx="1">
                  <c:v>1277.0833333333333</c:v>
                </c:pt>
                <c:pt idx="2">
                  <c:v>1395.4615384615386</c:v>
                </c:pt>
                <c:pt idx="3">
                  <c:v>1336</c:v>
                </c:pt>
                <c:pt idx="4">
                  <c:v>1258.6923076923076</c:v>
                </c:pt>
                <c:pt idx="5">
                  <c:v>1219.1538461538462</c:v>
                </c:pt>
              </c:numCache>
            </c:numRef>
          </c:val>
        </c:ser>
        <c:ser>
          <c:idx val="2"/>
          <c:order val="2"/>
          <c:tx>
            <c:strRef>
              <c:f>mobile!$D$14</c:f>
              <c:strCache>
                <c:ptCount val="1"/>
                <c:pt idx="0">
                  <c:v>Dialog (2.1 Mbps) - Colombo, LK</c:v>
                </c:pt>
              </c:strCache>
            </c:strRef>
          </c:tx>
          <c:spPr>
            <a:ln w="19050">
              <a:solidFill>
                <a:srgbClr val="C00000"/>
              </a:solidFill>
              <a:prstDash val="dash"/>
            </a:ln>
          </c:spPr>
          <c:marker>
            <c:symbol val="none"/>
          </c:marker>
          <c:cat>
            <c:numRef>
              <c:f>mobile!$A$15:$A$20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mobile!$D$15:$D$20</c:f>
              <c:numCache>
                <c:formatCode>General</c:formatCode>
                <c:ptCount val="6"/>
                <c:pt idx="0">
                  <c:v>2727.75</c:v>
                </c:pt>
                <c:pt idx="1">
                  <c:v>1523</c:v>
                </c:pt>
                <c:pt idx="2">
                  <c:v>1756.75</c:v>
                </c:pt>
                <c:pt idx="3">
                  <c:v>1445</c:v>
                </c:pt>
                <c:pt idx="4">
                  <c:v>1731.75</c:v>
                </c:pt>
                <c:pt idx="5">
                  <c:v>999.5</c:v>
                </c:pt>
              </c:numCache>
            </c:numRef>
          </c:val>
        </c:ser>
        <c:ser>
          <c:idx val="3"/>
          <c:order val="3"/>
          <c:tx>
            <c:strRef>
              <c:f>mobile!$E$14</c:f>
              <c:strCache>
                <c:ptCount val="1"/>
                <c:pt idx="0">
                  <c:v>Mobitel (3.6 Mbps) - Colombo, LK</c:v>
                </c:pt>
              </c:strCache>
            </c:strRef>
          </c:tx>
          <c:spPr>
            <a:ln w="19050">
              <a:solidFill>
                <a:srgbClr val="FF0000"/>
              </a:solidFill>
              <a:prstDash val="dash"/>
            </a:ln>
          </c:spPr>
          <c:marker>
            <c:symbol val="none"/>
          </c:marker>
          <c:cat>
            <c:numRef>
              <c:f>mobile!$A$15:$A$20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mobile!$E$15:$E$20</c:f>
              <c:numCache>
                <c:formatCode>General</c:formatCode>
                <c:ptCount val="6"/>
                <c:pt idx="0">
                  <c:v>986.75</c:v>
                </c:pt>
                <c:pt idx="1">
                  <c:v>2019.75</c:v>
                </c:pt>
                <c:pt idx="2">
                  <c:v>2216.75</c:v>
                </c:pt>
                <c:pt idx="3">
                  <c:v>3235</c:v>
                </c:pt>
                <c:pt idx="4">
                  <c:v>1449.25</c:v>
                </c:pt>
                <c:pt idx="5">
                  <c:v>1262</c:v>
                </c:pt>
              </c:numCache>
            </c:numRef>
          </c:val>
        </c:ser>
        <c:ser>
          <c:idx val="4"/>
          <c:order val="4"/>
          <c:tx>
            <c:strRef>
              <c:f>mobile!$F$14</c:f>
              <c:strCache>
                <c:ptCount val="1"/>
                <c:pt idx="0">
                  <c:v>Telkomsel 3G (7.2 Mbps) - Jakarta, ID</c:v>
                </c:pt>
              </c:strCache>
            </c:strRef>
          </c:tx>
          <c:spPr>
            <a:ln w="1905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mobile!$A$15:$A$20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mobile!$F$15:$F$20</c:f>
              <c:numCache>
                <c:formatCode>General</c:formatCode>
                <c:ptCount val="6"/>
                <c:pt idx="0">
                  <c:v>609.33333333333337</c:v>
                </c:pt>
                <c:pt idx="1">
                  <c:v>556</c:v>
                </c:pt>
                <c:pt idx="2">
                  <c:v>508.25</c:v>
                </c:pt>
                <c:pt idx="3">
                  <c:v>679</c:v>
                </c:pt>
                <c:pt idx="4">
                  <c:v>627</c:v>
                </c:pt>
                <c:pt idx="5">
                  <c:v>667.25</c:v>
                </c:pt>
              </c:numCache>
            </c:numRef>
          </c:val>
        </c:ser>
        <c:ser>
          <c:idx val="5"/>
          <c:order val="5"/>
          <c:tx>
            <c:strRef>
              <c:f>mobile!$G$14</c:f>
              <c:strCache>
                <c:ptCount val="1"/>
                <c:pt idx="0">
                  <c:v>Globe Prepaid (3.6 Mbps) - Manila, PH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mobile!$A$15:$A$20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mobile!$G$15:$G$20</c:f>
              <c:numCache>
                <c:formatCode>General</c:formatCode>
                <c:ptCount val="6"/>
                <c:pt idx="0">
                  <c:v>844.5</c:v>
                </c:pt>
                <c:pt idx="1">
                  <c:v>446.25</c:v>
                </c:pt>
                <c:pt idx="2">
                  <c:v>630.25</c:v>
                </c:pt>
                <c:pt idx="3">
                  <c:v>692</c:v>
                </c:pt>
                <c:pt idx="4">
                  <c:v>588</c:v>
                </c:pt>
                <c:pt idx="5">
                  <c:v>270.5</c:v>
                </c:pt>
              </c:numCache>
            </c:numRef>
          </c:val>
        </c:ser>
        <c:ser>
          <c:idx val="6"/>
          <c:order val="6"/>
          <c:tx>
            <c:strRef>
              <c:f>mobile!$H$14</c:f>
              <c:strCache>
                <c:ptCount val="1"/>
                <c:pt idx="0">
                  <c:v>Smart (3.6 Mbps) - Manila, PH</c:v>
                </c:pt>
              </c:strCache>
            </c:strRef>
          </c:tx>
          <c:spPr>
            <a:ln w="19050">
              <a:solidFill>
                <a:schemeClr val="accent3">
                  <a:lumMod val="60000"/>
                  <a:lumOff val="40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mobile!$A$15:$A$20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mobile!$H$15:$H$20</c:f>
              <c:numCache>
                <c:formatCode>General</c:formatCode>
                <c:ptCount val="6"/>
                <c:pt idx="0">
                  <c:v>839</c:v>
                </c:pt>
                <c:pt idx="1">
                  <c:v>438.5</c:v>
                </c:pt>
                <c:pt idx="2">
                  <c:v>479.5</c:v>
                </c:pt>
                <c:pt idx="3">
                  <c:v>149.25</c:v>
                </c:pt>
                <c:pt idx="4">
                  <c:v>149.25</c:v>
                </c:pt>
                <c:pt idx="5">
                  <c:v>369</c:v>
                </c:pt>
              </c:numCache>
            </c:numRef>
          </c:val>
        </c:ser>
        <c:marker val="1"/>
        <c:axId val="87126016"/>
        <c:axId val="87127552"/>
      </c:lineChart>
      <c:catAx>
        <c:axId val="8712601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87127552"/>
        <c:crosses val="autoZero"/>
        <c:auto val="1"/>
        <c:lblAlgn val="ctr"/>
        <c:lblOffset val="100"/>
      </c:catAx>
      <c:valAx>
        <c:axId val="8712755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Download (kbps)</a:t>
                </a:r>
              </a:p>
            </c:rich>
          </c:tx>
          <c:layout>
            <c:manualLayout>
              <c:xMode val="edge"/>
              <c:yMode val="edge"/>
              <c:x val="1.772643588090816E-3"/>
              <c:y val="8.0434702418954396E-2"/>
            </c:manualLayout>
          </c:layout>
        </c:title>
        <c:numFmt formatCode="General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871260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76637241966375891"/>
          <c:w val="0.99004815409309843"/>
          <c:h val="0.21200595871462027"/>
        </c:manualLayout>
      </c:layout>
      <c:txPr>
        <a:bodyPr/>
        <a:lstStyle/>
        <a:p>
          <a:pPr>
            <a:defRPr sz="900"/>
          </a:pPr>
          <a:endParaRPr lang="en-US"/>
        </a:p>
      </c:txPr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autoTitleDeleted val="1"/>
    <c:plotArea>
      <c:layout>
        <c:manualLayout>
          <c:layoutTarget val="inner"/>
          <c:xMode val="edge"/>
          <c:yMode val="edge"/>
          <c:x val="0.10291949461373494"/>
          <c:y val="8.6396538270554032E-2"/>
          <c:w val="0.87353850431617464"/>
          <c:h val="0.61739178548627371"/>
        </c:manualLayout>
      </c:layout>
      <c:lineChart>
        <c:grouping val="standard"/>
        <c:ser>
          <c:idx val="0"/>
          <c:order val="0"/>
          <c:tx>
            <c:strRef>
              <c:f>mobile!$B$23</c:f>
              <c:strCache>
                <c:ptCount val="1"/>
                <c:pt idx="0">
                  <c:v>Tata (3.1 Mbps) - Chennai, IN</c:v>
                </c:pt>
              </c:strCache>
            </c:strRef>
          </c:tx>
          <c:marker>
            <c:symbol val="none"/>
          </c:marker>
          <c:cat>
            <c:numRef>
              <c:f>mobile!$A$24:$A$29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mobile!$B$24:$B$29</c:f>
              <c:numCache>
                <c:formatCode>0%</c:formatCode>
                <c:ptCount val="6"/>
                <c:pt idx="0">
                  <c:v>0.2339516129032258</c:v>
                </c:pt>
                <c:pt idx="1">
                  <c:v>0.15887096774193549</c:v>
                </c:pt>
                <c:pt idx="2">
                  <c:v>0.11709677419354839</c:v>
                </c:pt>
                <c:pt idx="3">
                  <c:v>0.21612903225806451</c:v>
                </c:pt>
                <c:pt idx="4">
                  <c:v>0.17749999999999999</c:v>
                </c:pt>
                <c:pt idx="5">
                  <c:v>0.17870967741935484</c:v>
                </c:pt>
              </c:numCache>
            </c:numRef>
          </c:val>
        </c:ser>
        <c:ser>
          <c:idx val="1"/>
          <c:order val="1"/>
          <c:tx>
            <c:strRef>
              <c:f>mobile!$C$23</c:f>
              <c:strCache>
                <c:ptCount val="1"/>
                <c:pt idx="0">
                  <c:v>Dhiraagu Mobile BB (1 Mbps) - Male,MV</c:v>
                </c:pt>
              </c:strCache>
            </c:strRef>
          </c:tx>
          <c:marker>
            <c:symbol val="none"/>
          </c:marker>
          <c:cat>
            <c:numRef>
              <c:f>mobile!$A$24:$A$29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mobile!$C$24:$C$29</c:f>
              <c:numCache>
                <c:formatCode>0%</c:formatCode>
                <c:ptCount val="6"/>
                <c:pt idx="0">
                  <c:v>1.1176153846153845</c:v>
                </c:pt>
                <c:pt idx="1">
                  <c:v>1.2770833333333333</c:v>
                </c:pt>
                <c:pt idx="2">
                  <c:v>1.3954615384615385</c:v>
                </c:pt>
                <c:pt idx="3">
                  <c:v>1.3360000000000001</c:v>
                </c:pt>
                <c:pt idx="4">
                  <c:v>1.2586923076923076</c:v>
                </c:pt>
                <c:pt idx="5">
                  <c:v>1.2191538461538463</c:v>
                </c:pt>
              </c:numCache>
            </c:numRef>
          </c:val>
        </c:ser>
        <c:ser>
          <c:idx val="2"/>
          <c:order val="2"/>
          <c:tx>
            <c:strRef>
              <c:f>mobile!$D$23</c:f>
              <c:strCache>
                <c:ptCount val="1"/>
                <c:pt idx="0">
                  <c:v>Dialog (2.1 Mbps) - Colombo, LK</c:v>
                </c:pt>
              </c:strCache>
            </c:strRef>
          </c:tx>
          <c:marker>
            <c:symbol val="none"/>
          </c:marker>
          <c:cat>
            <c:numRef>
              <c:f>mobile!$A$24:$A$29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mobile!$D$24:$D$29</c:f>
              <c:numCache>
                <c:formatCode>0%</c:formatCode>
                <c:ptCount val="6"/>
                <c:pt idx="0">
                  <c:v>1.2989285714285714</c:v>
                </c:pt>
                <c:pt idx="1">
                  <c:v>0.72523809523809524</c:v>
                </c:pt>
                <c:pt idx="2">
                  <c:v>0.8365476190476191</c:v>
                </c:pt>
                <c:pt idx="3">
                  <c:v>0.68809523809523809</c:v>
                </c:pt>
                <c:pt idx="4">
                  <c:v>0.82464285714285712</c:v>
                </c:pt>
                <c:pt idx="5">
                  <c:v>0.47595238095238096</c:v>
                </c:pt>
              </c:numCache>
            </c:numRef>
          </c:val>
        </c:ser>
        <c:ser>
          <c:idx val="3"/>
          <c:order val="3"/>
          <c:tx>
            <c:strRef>
              <c:f>mobile!$E$23</c:f>
              <c:strCache>
                <c:ptCount val="1"/>
                <c:pt idx="0">
                  <c:v>Mobitel (3.6 Mbps) - Colombo, LK</c:v>
                </c:pt>
              </c:strCache>
            </c:strRef>
          </c:tx>
          <c:marker>
            <c:symbol val="none"/>
          </c:marker>
          <c:cat>
            <c:numRef>
              <c:f>mobile!$A$24:$A$29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mobile!$E$24:$E$29</c:f>
              <c:numCache>
                <c:formatCode>0%</c:formatCode>
                <c:ptCount val="6"/>
                <c:pt idx="0">
                  <c:v>0.27409722222222221</c:v>
                </c:pt>
                <c:pt idx="1">
                  <c:v>0.56104166666666666</c:v>
                </c:pt>
                <c:pt idx="2">
                  <c:v>0.61576388888888889</c:v>
                </c:pt>
                <c:pt idx="3">
                  <c:v>0.89861111111111114</c:v>
                </c:pt>
                <c:pt idx="4">
                  <c:v>0.40256944444444442</c:v>
                </c:pt>
                <c:pt idx="5">
                  <c:v>0.35055555555555556</c:v>
                </c:pt>
              </c:numCache>
            </c:numRef>
          </c:val>
        </c:ser>
        <c:ser>
          <c:idx val="4"/>
          <c:order val="4"/>
          <c:tx>
            <c:strRef>
              <c:f>mobile!$F$23</c:f>
              <c:strCache>
                <c:ptCount val="1"/>
                <c:pt idx="0">
                  <c:v>Telkomsel 3G (7.2 Mbps) - Jakarta, ID</c:v>
                </c:pt>
              </c:strCache>
            </c:strRef>
          </c:tx>
          <c:marker>
            <c:symbol val="none"/>
          </c:marker>
          <c:cat>
            <c:numRef>
              <c:f>mobile!$A$24:$A$29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mobile!$F$24:$F$29</c:f>
              <c:numCache>
                <c:formatCode>0%</c:formatCode>
                <c:ptCount val="6"/>
                <c:pt idx="0">
                  <c:v>8.4629629629629638E-2</c:v>
                </c:pt>
                <c:pt idx="1">
                  <c:v>7.722222222222222E-2</c:v>
                </c:pt>
                <c:pt idx="2">
                  <c:v>7.059027777777778E-2</c:v>
                </c:pt>
                <c:pt idx="3">
                  <c:v>9.4305555555555559E-2</c:v>
                </c:pt>
                <c:pt idx="4">
                  <c:v>8.7083333333333332E-2</c:v>
                </c:pt>
                <c:pt idx="5">
                  <c:v>9.2673611111111109E-2</c:v>
                </c:pt>
              </c:numCache>
            </c:numRef>
          </c:val>
        </c:ser>
        <c:ser>
          <c:idx val="5"/>
          <c:order val="5"/>
          <c:tx>
            <c:strRef>
              <c:f>mobile!$G$23</c:f>
              <c:strCache>
                <c:ptCount val="1"/>
                <c:pt idx="0">
                  <c:v>Globe Prepaid (3.6 Mbps) - Manila, PH</c:v>
                </c:pt>
              </c:strCache>
            </c:strRef>
          </c:tx>
          <c:marker>
            <c:symbol val="none"/>
          </c:marker>
          <c:cat>
            <c:numRef>
              <c:f>mobile!$A$24:$A$29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mobile!$G$24:$G$29</c:f>
              <c:numCache>
                <c:formatCode>0%</c:formatCode>
                <c:ptCount val="6"/>
                <c:pt idx="0">
                  <c:v>0.23458333333333334</c:v>
                </c:pt>
                <c:pt idx="1">
                  <c:v>0.12395833333333334</c:v>
                </c:pt>
                <c:pt idx="2">
                  <c:v>0.17506944444444444</c:v>
                </c:pt>
                <c:pt idx="3">
                  <c:v>0.19222222222222221</c:v>
                </c:pt>
                <c:pt idx="4">
                  <c:v>0.16333333333333333</c:v>
                </c:pt>
                <c:pt idx="5">
                  <c:v>7.5138888888888894E-2</c:v>
                </c:pt>
              </c:numCache>
            </c:numRef>
          </c:val>
        </c:ser>
        <c:ser>
          <c:idx val="6"/>
          <c:order val="6"/>
          <c:tx>
            <c:strRef>
              <c:f>mobile!$H$23</c:f>
              <c:strCache>
                <c:ptCount val="1"/>
                <c:pt idx="0">
                  <c:v>Smart (3.6 Mbps) - Manila, PH</c:v>
                </c:pt>
              </c:strCache>
            </c:strRef>
          </c:tx>
          <c:marker>
            <c:symbol val="none"/>
          </c:marker>
          <c:cat>
            <c:numRef>
              <c:f>mobile!$A$24:$A$29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mobile!$H$24:$H$29</c:f>
              <c:numCache>
                <c:formatCode>0%</c:formatCode>
                <c:ptCount val="6"/>
                <c:pt idx="0">
                  <c:v>0.23305555555555554</c:v>
                </c:pt>
                <c:pt idx="1">
                  <c:v>0.12180555555555556</c:v>
                </c:pt>
                <c:pt idx="2">
                  <c:v>0.13319444444444445</c:v>
                </c:pt>
                <c:pt idx="3">
                  <c:v>4.1458333333333333E-2</c:v>
                </c:pt>
                <c:pt idx="4">
                  <c:v>4.1458333333333333E-2</c:v>
                </c:pt>
                <c:pt idx="5">
                  <c:v>0.10249999999999999</c:v>
                </c:pt>
              </c:numCache>
            </c:numRef>
          </c:val>
        </c:ser>
        <c:marker val="1"/>
        <c:axId val="87255680"/>
        <c:axId val="87261568"/>
      </c:lineChart>
      <c:catAx>
        <c:axId val="87255680"/>
        <c:scaling>
          <c:orientation val="minMax"/>
        </c:scaling>
        <c:axPos val="b"/>
        <c:numFmt formatCode="General" sourceLinked="1"/>
        <c:majorTickMark val="none"/>
        <c:tickLblPos val="nextTo"/>
        <c:crossAx val="87261568"/>
        <c:crosses val="autoZero"/>
        <c:auto val="1"/>
        <c:lblAlgn val="ctr"/>
        <c:lblOffset val="100"/>
      </c:catAx>
      <c:valAx>
        <c:axId val="8726156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Actual vs. Advertised (%)</a:t>
                </a:r>
              </a:p>
            </c:rich>
          </c:tx>
          <c:layout>
            <c:manualLayout>
              <c:xMode val="edge"/>
              <c:yMode val="edge"/>
              <c:x val="1.7726435880908165E-3"/>
              <c:y val="8.0434702418954396E-2"/>
            </c:manualLayout>
          </c:layout>
        </c:title>
        <c:numFmt formatCode="0%" sourceLinked="1"/>
        <c:majorTickMark val="none"/>
        <c:tickLblPos val="nextTo"/>
        <c:crossAx val="872556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76637241966375913"/>
          <c:w val="0.99004815409309865"/>
          <c:h val="0.21200595871462033"/>
        </c:manualLayout>
      </c:layout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rich>
          <a:bodyPr/>
          <a:lstStyle/>
          <a:p>
            <a:pPr>
              <a:defRPr sz="1100"/>
            </a:pPr>
            <a:r>
              <a:rPr lang="en-US" sz="1100" b="1" i="0" baseline="0"/>
              <a:t>Jitter when pinged to an International server </a:t>
            </a:r>
          </a:p>
        </c:rich>
      </c:tx>
      <c:layout>
        <c:manualLayout>
          <c:xMode val="edge"/>
          <c:yMode val="edge"/>
          <c:x val="0.25761369716425936"/>
          <c:y val="0"/>
        </c:manualLayout>
      </c:layout>
    </c:title>
    <c:plotArea>
      <c:layout>
        <c:manualLayout>
          <c:layoutTarget val="inner"/>
          <c:xMode val="edge"/>
          <c:yMode val="edge"/>
          <c:x val="0.1029194946137349"/>
          <c:y val="8.6396538270554032E-2"/>
          <c:w val="0.87353850431617464"/>
          <c:h val="0.61739178548627371"/>
        </c:manualLayout>
      </c:layout>
      <c:lineChart>
        <c:grouping val="standard"/>
        <c:ser>
          <c:idx val="0"/>
          <c:order val="0"/>
          <c:tx>
            <c:strRef>
              <c:f>mobile!$B$32</c:f>
              <c:strCache>
                <c:ptCount val="1"/>
                <c:pt idx="0">
                  <c:v>Tata (3.1 Mbps) - Chennai, IN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mobile!$A$33:$A$38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mobile!$B$33:$B$38</c:f>
              <c:numCache>
                <c:formatCode>General</c:formatCode>
                <c:ptCount val="6"/>
                <c:pt idx="0">
                  <c:v>251</c:v>
                </c:pt>
                <c:pt idx="1">
                  <c:v>244.25</c:v>
                </c:pt>
                <c:pt idx="2">
                  <c:v>277</c:v>
                </c:pt>
                <c:pt idx="3">
                  <c:v>240.75</c:v>
                </c:pt>
                <c:pt idx="4">
                  <c:v>282.5</c:v>
                </c:pt>
                <c:pt idx="5">
                  <c:v>265.75</c:v>
                </c:pt>
              </c:numCache>
            </c:numRef>
          </c:val>
        </c:ser>
        <c:ser>
          <c:idx val="1"/>
          <c:order val="1"/>
          <c:tx>
            <c:strRef>
              <c:f>mobile!$C$32</c:f>
              <c:strCache>
                <c:ptCount val="1"/>
                <c:pt idx="0">
                  <c:v>Dhiraagu Mobile BB (1 Mbps) - Male,MV</c:v>
                </c:pt>
              </c:strCache>
            </c:strRef>
          </c:tx>
          <c:spPr>
            <a:ln w="19050">
              <a:solidFill>
                <a:schemeClr val="bg2">
                  <a:lumMod val="25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mobile!$A$33:$A$38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mobile!$C$33:$C$38</c:f>
              <c:numCache>
                <c:formatCode>0</c:formatCode>
                <c:ptCount val="6"/>
                <c:pt idx="0">
                  <c:v>258.30769230769232</c:v>
                </c:pt>
                <c:pt idx="1">
                  <c:v>269.5</c:v>
                </c:pt>
                <c:pt idx="2">
                  <c:v>278.92307692307691</c:v>
                </c:pt>
                <c:pt idx="3">
                  <c:v>267.23076923076923</c:v>
                </c:pt>
                <c:pt idx="4">
                  <c:v>229.75</c:v>
                </c:pt>
                <c:pt idx="5">
                  <c:v>235.33333333333334</c:v>
                </c:pt>
              </c:numCache>
            </c:numRef>
          </c:val>
        </c:ser>
        <c:ser>
          <c:idx val="2"/>
          <c:order val="2"/>
          <c:tx>
            <c:strRef>
              <c:f>mobile!$D$32</c:f>
              <c:strCache>
                <c:ptCount val="1"/>
                <c:pt idx="0">
                  <c:v>Dialog (2.1 Mbps) - Colombo, LK</c:v>
                </c:pt>
              </c:strCache>
            </c:strRef>
          </c:tx>
          <c:spPr>
            <a:ln w="19050">
              <a:solidFill>
                <a:srgbClr val="C00000"/>
              </a:solidFill>
              <a:prstDash val="dash"/>
            </a:ln>
          </c:spPr>
          <c:marker>
            <c:symbol val="none"/>
          </c:marker>
          <c:cat>
            <c:numRef>
              <c:f>mobile!$A$33:$A$38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mobile!$D$33:$D$38</c:f>
              <c:numCache>
                <c:formatCode>General</c:formatCode>
                <c:ptCount val="6"/>
                <c:pt idx="0">
                  <c:v>286</c:v>
                </c:pt>
                <c:pt idx="1">
                  <c:v>267.8</c:v>
                </c:pt>
                <c:pt idx="2">
                  <c:v>268.75</c:v>
                </c:pt>
                <c:pt idx="3">
                  <c:v>253.75</c:v>
                </c:pt>
                <c:pt idx="4">
                  <c:v>210.75</c:v>
                </c:pt>
                <c:pt idx="5">
                  <c:v>242.5</c:v>
                </c:pt>
              </c:numCache>
            </c:numRef>
          </c:val>
        </c:ser>
        <c:ser>
          <c:idx val="3"/>
          <c:order val="3"/>
          <c:tx>
            <c:strRef>
              <c:f>mobile!$E$32</c:f>
              <c:strCache>
                <c:ptCount val="1"/>
                <c:pt idx="0">
                  <c:v>Mobitel (3.6 Mbps) - Colombo, LK</c:v>
                </c:pt>
              </c:strCache>
            </c:strRef>
          </c:tx>
          <c:spPr>
            <a:ln w="19050">
              <a:solidFill>
                <a:srgbClr val="FF0000"/>
              </a:solidFill>
              <a:prstDash val="dash"/>
            </a:ln>
          </c:spPr>
          <c:marker>
            <c:symbol val="none"/>
          </c:marker>
          <c:cat>
            <c:numRef>
              <c:f>mobile!$A$33:$A$38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mobile!$E$33:$E$38</c:f>
              <c:numCache>
                <c:formatCode>General</c:formatCode>
                <c:ptCount val="6"/>
                <c:pt idx="0">
                  <c:v>293.25</c:v>
                </c:pt>
                <c:pt idx="1">
                  <c:v>229</c:v>
                </c:pt>
                <c:pt idx="2">
                  <c:v>218</c:v>
                </c:pt>
                <c:pt idx="3">
                  <c:v>211.25</c:v>
                </c:pt>
                <c:pt idx="4">
                  <c:v>302.75</c:v>
                </c:pt>
                <c:pt idx="5">
                  <c:v>295.75</c:v>
                </c:pt>
              </c:numCache>
            </c:numRef>
          </c:val>
        </c:ser>
        <c:ser>
          <c:idx val="4"/>
          <c:order val="4"/>
          <c:tx>
            <c:strRef>
              <c:f>mobile!$F$32</c:f>
              <c:strCache>
                <c:ptCount val="1"/>
                <c:pt idx="0">
                  <c:v>Telkomsel 3G (7.2 Mbps) - Jakarta, ID</c:v>
                </c:pt>
              </c:strCache>
            </c:strRef>
          </c:tx>
          <c:spPr>
            <a:ln w="1905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mobile!$A$33:$A$38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mobile!$F$33:$F$38</c:f>
              <c:numCache>
                <c:formatCode>General</c:formatCode>
                <c:ptCount val="6"/>
                <c:pt idx="0">
                  <c:v>322.83333333333331</c:v>
                </c:pt>
                <c:pt idx="1">
                  <c:v>244</c:v>
                </c:pt>
                <c:pt idx="2">
                  <c:v>275</c:v>
                </c:pt>
                <c:pt idx="3">
                  <c:v>288.5</c:v>
                </c:pt>
                <c:pt idx="4">
                  <c:v>258.39999999999998</c:v>
                </c:pt>
                <c:pt idx="5">
                  <c:v>312.5</c:v>
                </c:pt>
              </c:numCache>
            </c:numRef>
          </c:val>
        </c:ser>
        <c:ser>
          <c:idx val="5"/>
          <c:order val="5"/>
          <c:tx>
            <c:strRef>
              <c:f>mobile!$G$32</c:f>
              <c:strCache>
                <c:ptCount val="1"/>
                <c:pt idx="0">
                  <c:v>Globe Prepaid (3.6 Mbps) - Manila, PH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mobile!$A$33:$A$38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mobile!$G$33:$G$38</c:f>
              <c:numCache>
                <c:formatCode>General</c:formatCode>
                <c:ptCount val="6"/>
                <c:pt idx="0">
                  <c:v>220.5</c:v>
                </c:pt>
                <c:pt idx="1">
                  <c:v>163.5</c:v>
                </c:pt>
                <c:pt idx="2">
                  <c:v>254.5</c:v>
                </c:pt>
                <c:pt idx="3">
                  <c:v>266.66666666666669</c:v>
                </c:pt>
                <c:pt idx="4">
                  <c:v>222</c:v>
                </c:pt>
                <c:pt idx="5">
                  <c:v>224.75</c:v>
                </c:pt>
              </c:numCache>
            </c:numRef>
          </c:val>
        </c:ser>
        <c:ser>
          <c:idx val="6"/>
          <c:order val="6"/>
          <c:tx>
            <c:strRef>
              <c:f>mobile!$H$32</c:f>
              <c:strCache>
                <c:ptCount val="1"/>
                <c:pt idx="0">
                  <c:v>Smart (3.6 Mbps) - Manila, PH</c:v>
                </c:pt>
              </c:strCache>
            </c:strRef>
          </c:tx>
          <c:spPr>
            <a:ln w="19050">
              <a:solidFill>
                <a:schemeClr val="accent3">
                  <a:lumMod val="60000"/>
                  <a:lumOff val="40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mobile!$A$33:$A$38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mobile!$H$33:$H$38</c:f>
              <c:numCache>
                <c:formatCode>General</c:formatCode>
                <c:ptCount val="6"/>
                <c:pt idx="0">
                  <c:v>190.75</c:v>
                </c:pt>
                <c:pt idx="1">
                  <c:v>275</c:v>
                </c:pt>
                <c:pt idx="2">
                  <c:v>259</c:v>
                </c:pt>
                <c:pt idx="3">
                  <c:v>317.5</c:v>
                </c:pt>
                <c:pt idx="4">
                  <c:v>317.5</c:v>
                </c:pt>
                <c:pt idx="5">
                  <c:v>297.5</c:v>
                </c:pt>
              </c:numCache>
            </c:numRef>
          </c:val>
        </c:ser>
        <c:marker val="1"/>
        <c:axId val="87323776"/>
        <c:axId val="87325312"/>
      </c:lineChart>
      <c:catAx>
        <c:axId val="8732377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87325312"/>
        <c:crosses val="autoZero"/>
        <c:auto val="1"/>
        <c:lblAlgn val="ctr"/>
        <c:lblOffset val="100"/>
      </c:catAx>
      <c:valAx>
        <c:axId val="8732531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Jitter (ms)</a:t>
                </a:r>
              </a:p>
            </c:rich>
          </c:tx>
          <c:layout>
            <c:manualLayout>
              <c:xMode val="edge"/>
              <c:yMode val="edge"/>
              <c:x val="1.7726435880908169E-3"/>
              <c:y val="8.0434702418954396E-2"/>
            </c:manualLayout>
          </c:layout>
        </c:title>
        <c:numFmt formatCode="General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873237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76637241966375935"/>
          <c:w val="0.99004815409309865"/>
          <c:h val="0.21200595871462038"/>
        </c:manualLayout>
      </c:layout>
      <c:txPr>
        <a:bodyPr/>
        <a:lstStyle/>
        <a:p>
          <a:pPr>
            <a:defRPr sz="900"/>
          </a:pPr>
          <a:endParaRPr lang="en-US"/>
        </a:p>
      </c:txPr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rich>
          <a:bodyPr/>
          <a:lstStyle/>
          <a:p>
            <a:pPr>
              <a:defRPr sz="1100"/>
            </a:pPr>
            <a:r>
              <a:rPr lang="en-US" sz="1050" b="1" i="0" baseline="0"/>
              <a:t>RTT when pinged to an International server</a:t>
            </a:r>
            <a:endParaRPr lang="en-US" sz="700"/>
          </a:p>
        </c:rich>
      </c:tx>
      <c:layout>
        <c:manualLayout>
          <c:xMode val="edge"/>
          <c:yMode val="edge"/>
          <c:x val="0.25761369716425947"/>
          <c:y val="0"/>
        </c:manualLayout>
      </c:layout>
    </c:title>
    <c:plotArea>
      <c:layout>
        <c:manualLayout>
          <c:layoutTarget val="inner"/>
          <c:xMode val="edge"/>
          <c:yMode val="edge"/>
          <c:x val="0.10291949461373487"/>
          <c:y val="8.6396538270554032E-2"/>
          <c:w val="0.87353850431617464"/>
          <c:h val="0.61739178548627371"/>
        </c:manualLayout>
      </c:layout>
      <c:lineChart>
        <c:grouping val="standard"/>
        <c:ser>
          <c:idx val="0"/>
          <c:order val="0"/>
          <c:tx>
            <c:strRef>
              <c:f>mobile!$B$42</c:f>
              <c:strCache>
                <c:ptCount val="1"/>
                <c:pt idx="0">
                  <c:v>Tata (3.1 Mbps) - Chennai, IN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mobile!$A$43:$A$48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mobile!$B$43:$B$48</c:f>
              <c:numCache>
                <c:formatCode>General</c:formatCode>
                <c:ptCount val="6"/>
                <c:pt idx="0">
                  <c:v>461.25</c:v>
                </c:pt>
                <c:pt idx="1">
                  <c:v>424.25</c:v>
                </c:pt>
                <c:pt idx="2">
                  <c:v>577.66666666666663</c:v>
                </c:pt>
                <c:pt idx="3">
                  <c:v>461</c:v>
                </c:pt>
                <c:pt idx="4">
                  <c:v>469.5</c:v>
                </c:pt>
                <c:pt idx="5">
                  <c:v>535.75</c:v>
                </c:pt>
              </c:numCache>
            </c:numRef>
          </c:val>
        </c:ser>
        <c:ser>
          <c:idx val="1"/>
          <c:order val="1"/>
          <c:tx>
            <c:strRef>
              <c:f>mobile!$C$42</c:f>
              <c:strCache>
                <c:ptCount val="1"/>
                <c:pt idx="0">
                  <c:v>Dhiraagu Mobile BB (1 Mbps) - Male,MV</c:v>
                </c:pt>
              </c:strCache>
            </c:strRef>
          </c:tx>
          <c:spPr>
            <a:ln w="19050">
              <a:solidFill>
                <a:schemeClr val="bg2">
                  <a:lumMod val="25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mobile!$A$43:$A$48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mobile!$C$43:$C$48</c:f>
              <c:numCache>
                <c:formatCode>0</c:formatCode>
                <c:ptCount val="6"/>
                <c:pt idx="0">
                  <c:v>478.92307692307691</c:v>
                </c:pt>
                <c:pt idx="1">
                  <c:v>522.75</c:v>
                </c:pt>
                <c:pt idx="2">
                  <c:v>482.30769230769232</c:v>
                </c:pt>
                <c:pt idx="3">
                  <c:v>396.16666666666669</c:v>
                </c:pt>
                <c:pt idx="4">
                  <c:v>461.07692307692309</c:v>
                </c:pt>
                <c:pt idx="5">
                  <c:v>509.38461538461536</c:v>
                </c:pt>
              </c:numCache>
            </c:numRef>
          </c:val>
        </c:ser>
        <c:ser>
          <c:idx val="2"/>
          <c:order val="2"/>
          <c:tx>
            <c:strRef>
              <c:f>mobile!$D$42</c:f>
              <c:strCache>
                <c:ptCount val="1"/>
                <c:pt idx="0">
                  <c:v>Dialog (2.1 Mbps) - Colombo, LK</c:v>
                </c:pt>
              </c:strCache>
            </c:strRef>
          </c:tx>
          <c:spPr>
            <a:ln w="19050">
              <a:solidFill>
                <a:srgbClr val="C00000"/>
              </a:solidFill>
              <a:prstDash val="dash"/>
            </a:ln>
          </c:spPr>
          <c:marker>
            <c:symbol val="none"/>
          </c:marker>
          <c:cat>
            <c:numRef>
              <c:f>mobile!$A$43:$A$48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mobile!$D$43:$D$48</c:f>
              <c:numCache>
                <c:formatCode>General</c:formatCode>
                <c:ptCount val="6"/>
                <c:pt idx="0">
                  <c:v>508.25</c:v>
                </c:pt>
                <c:pt idx="1">
                  <c:v>468.8</c:v>
                </c:pt>
                <c:pt idx="2">
                  <c:v>499.25</c:v>
                </c:pt>
                <c:pt idx="3">
                  <c:v>497.5</c:v>
                </c:pt>
                <c:pt idx="4">
                  <c:v>507.75</c:v>
                </c:pt>
                <c:pt idx="5">
                  <c:v>507.5</c:v>
                </c:pt>
              </c:numCache>
            </c:numRef>
          </c:val>
        </c:ser>
        <c:ser>
          <c:idx val="3"/>
          <c:order val="3"/>
          <c:tx>
            <c:strRef>
              <c:f>mobile!$E$42</c:f>
              <c:strCache>
                <c:ptCount val="1"/>
                <c:pt idx="0">
                  <c:v>Mobitel (3.6 Mbps) - Colombo, LK</c:v>
                </c:pt>
              </c:strCache>
            </c:strRef>
          </c:tx>
          <c:spPr>
            <a:ln w="19050">
              <a:solidFill>
                <a:srgbClr val="FF0000"/>
              </a:solidFill>
              <a:prstDash val="dash"/>
            </a:ln>
          </c:spPr>
          <c:marker>
            <c:symbol val="none"/>
          </c:marker>
          <c:cat>
            <c:numRef>
              <c:f>mobile!$A$43:$A$48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mobile!$E$43:$E$48</c:f>
              <c:numCache>
                <c:formatCode>General</c:formatCode>
                <c:ptCount val="6"/>
                <c:pt idx="0">
                  <c:v>485.5</c:v>
                </c:pt>
                <c:pt idx="1">
                  <c:v>512</c:v>
                </c:pt>
                <c:pt idx="2">
                  <c:v>518</c:v>
                </c:pt>
                <c:pt idx="3">
                  <c:v>624.5</c:v>
                </c:pt>
                <c:pt idx="4">
                  <c:v>549.75</c:v>
                </c:pt>
                <c:pt idx="5">
                  <c:v>553.75</c:v>
                </c:pt>
              </c:numCache>
            </c:numRef>
          </c:val>
        </c:ser>
        <c:ser>
          <c:idx val="4"/>
          <c:order val="4"/>
          <c:tx>
            <c:strRef>
              <c:f>mobile!$F$42</c:f>
              <c:strCache>
                <c:ptCount val="1"/>
                <c:pt idx="0">
                  <c:v>Telkomsel 3G (7.2 Mbps) - Jakarta, ID</c:v>
                </c:pt>
              </c:strCache>
            </c:strRef>
          </c:tx>
          <c:spPr>
            <a:ln w="1905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mobile!$A$43:$A$48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mobile!$F$43:$F$48</c:f>
              <c:numCache>
                <c:formatCode>General</c:formatCode>
                <c:ptCount val="6"/>
                <c:pt idx="0">
                  <c:v>493.33333333333331</c:v>
                </c:pt>
                <c:pt idx="1">
                  <c:v>454</c:v>
                </c:pt>
                <c:pt idx="2">
                  <c:v>500.25</c:v>
                </c:pt>
                <c:pt idx="3">
                  <c:v>468</c:v>
                </c:pt>
                <c:pt idx="4">
                  <c:v>605.79999999999995</c:v>
                </c:pt>
                <c:pt idx="5">
                  <c:v>476.5</c:v>
                </c:pt>
              </c:numCache>
            </c:numRef>
          </c:val>
        </c:ser>
        <c:ser>
          <c:idx val="5"/>
          <c:order val="5"/>
          <c:tx>
            <c:strRef>
              <c:f>mobile!$G$42</c:f>
              <c:strCache>
                <c:ptCount val="1"/>
                <c:pt idx="0">
                  <c:v>Globe Prepaid (3.6 Mbps) - Manila, PH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mobile!$A$43:$A$48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mobile!$G$43:$G$48</c:f>
              <c:numCache>
                <c:formatCode>General</c:formatCode>
                <c:ptCount val="6"/>
                <c:pt idx="0">
                  <c:v>635</c:v>
                </c:pt>
                <c:pt idx="1">
                  <c:v>641</c:v>
                </c:pt>
                <c:pt idx="2">
                  <c:v>616.5</c:v>
                </c:pt>
                <c:pt idx="3">
                  <c:v>616</c:v>
                </c:pt>
                <c:pt idx="4">
                  <c:v>567.25</c:v>
                </c:pt>
                <c:pt idx="5">
                  <c:v>577.25</c:v>
                </c:pt>
              </c:numCache>
            </c:numRef>
          </c:val>
        </c:ser>
        <c:ser>
          <c:idx val="6"/>
          <c:order val="6"/>
          <c:tx>
            <c:strRef>
              <c:f>mobile!$H$42</c:f>
              <c:strCache>
                <c:ptCount val="1"/>
                <c:pt idx="0">
                  <c:v>Smart (3.6 Mbps) - Manila, PH</c:v>
                </c:pt>
              </c:strCache>
            </c:strRef>
          </c:tx>
          <c:spPr>
            <a:ln w="19050">
              <a:solidFill>
                <a:schemeClr val="accent3">
                  <a:lumMod val="60000"/>
                  <a:lumOff val="40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mobile!$A$43:$A$48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mobile!$H$43:$H$48</c:f>
              <c:numCache>
                <c:formatCode>General</c:formatCode>
                <c:ptCount val="6"/>
                <c:pt idx="0">
                  <c:v>746.5</c:v>
                </c:pt>
                <c:pt idx="1">
                  <c:v>618</c:v>
                </c:pt>
                <c:pt idx="2">
                  <c:v>589.25</c:v>
                </c:pt>
                <c:pt idx="3">
                  <c:v>610.25</c:v>
                </c:pt>
                <c:pt idx="4">
                  <c:v>610.25</c:v>
                </c:pt>
                <c:pt idx="5">
                  <c:v>636.5</c:v>
                </c:pt>
              </c:numCache>
            </c:numRef>
          </c:val>
        </c:ser>
        <c:marker val="1"/>
        <c:axId val="91700608"/>
        <c:axId val="91718784"/>
      </c:lineChart>
      <c:catAx>
        <c:axId val="9170060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91718784"/>
        <c:crosses val="autoZero"/>
        <c:auto val="1"/>
        <c:lblAlgn val="ctr"/>
        <c:lblOffset val="100"/>
      </c:catAx>
      <c:valAx>
        <c:axId val="9171878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RTT (ms)</a:t>
                </a:r>
              </a:p>
            </c:rich>
          </c:tx>
          <c:layout>
            <c:manualLayout>
              <c:xMode val="edge"/>
              <c:yMode val="edge"/>
              <c:x val="1.7726435880908173E-3"/>
              <c:y val="8.0434702418954396E-2"/>
            </c:manualLayout>
          </c:layout>
        </c:title>
        <c:numFmt formatCode="General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917006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76637241966375969"/>
          <c:w val="0.99004815409309865"/>
          <c:h val="0.21200595871462041"/>
        </c:manualLayout>
      </c:layout>
      <c:txPr>
        <a:bodyPr/>
        <a:lstStyle/>
        <a:p>
          <a:pPr>
            <a:defRPr sz="900"/>
          </a:pPr>
          <a:endParaRPr lang="en-US"/>
        </a:p>
      </c:txPr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rich>
          <a:bodyPr/>
          <a:lstStyle/>
          <a:p>
            <a:pPr>
              <a:defRPr sz="1100"/>
            </a:pPr>
            <a:r>
              <a:rPr lang="en-US" sz="1050" b="1" i="0" baseline="0"/>
              <a:t>Packet loss when pinged to an International server</a:t>
            </a:r>
            <a:endParaRPr lang="en-US" sz="600"/>
          </a:p>
        </c:rich>
      </c:tx>
      <c:layout>
        <c:manualLayout>
          <c:xMode val="edge"/>
          <c:yMode val="edge"/>
          <c:x val="0.25761369716425964"/>
          <c:y val="0"/>
        </c:manualLayout>
      </c:layout>
    </c:title>
    <c:plotArea>
      <c:layout>
        <c:manualLayout>
          <c:layoutTarget val="inner"/>
          <c:xMode val="edge"/>
          <c:yMode val="edge"/>
          <c:x val="0.10291949461373484"/>
          <c:y val="8.6396538270554032E-2"/>
          <c:w val="0.87353850431617464"/>
          <c:h val="0.61739178548627371"/>
        </c:manualLayout>
      </c:layout>
      <c:lineChart>
        <c:grouping val="standard"/>
        <c:ser>
          <c:idx val="0"/>
          <c:order val="0"/>
          <c:tx>
            <c:strRef>
              <c:f>mobile!$B$52</c:f>
              <c:strCache>
                <c:ptCount val="1"/>
                <c:pt idx="0">
                  <c:v>Tata (3.1 Mbps) - Chennai, IN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mobile!$A$53:$A$58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mobile!$B$53:$B$58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mobile!$C$52</c:f>
              <c:strCache>
                <c:ptCount val="1"/>
                <c:pt idx="0">
                  <c:v>Dhiraagu Mobile BB (1 Mbps) - Male,MV</c:v>
                </c:pt>
              </c:strCache>
            </c:strRef>
          </c:tx>
          <c:spPr>
            <a:ln w="19050">
              <a:solidFill>
                <a:schemeClr val="bg2">
                  <a:lumMod val="25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mobile!$A$53:$A$58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mobile!$C$53:$C$58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mobile!$D$52</c:f>
              <c:strCache>
                <c:ptCount val="1"/>
                <c:pt idx="0">
                  <c:v>Dialog (2.1 Mbps) - Colombo, LK</c:v>
                </c:pt>
              </c:strCache>
            </c:strRef>
          </c:tx>
          <c:spPr>
            <a:ln w="19050">
              <a:solidFill>
                <a:srgbClr val="C00000"/>
              </a:solidFill>
              <a:prstDash val="dash"/>
            </a:ln>
          </c:spPr>
          <c:marker>
            <c:symbol val="none"/>
          </c:marker>
          <c:cat>
            <c:numRef>
              <c:f>mobile!$A$53:$A$58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mobile!$D$53:$D$58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mobile!$E$52</c:f>
              <c:strCache>
                <c:ptCount val="1"/>
                <c:pt idx="0">
                  <c:v>Mobitel (3.6 Mbps) - Colombo, LK</c:v>
                </c:pt>
              </c:strCache>
            </c:strRef>
          </c:tx>
          <c:spPr>
            <a:ln w="19050">
              <a:solidFill>
                <a:srgbClr val="FF0000"/>
              </a:solidFill>
              <a:prstDash val="dash"/>
            </a:ln>
          </c:spPr>
          <c:marker>
            <c:symbol val="none"/>
          </c:marker>
          <c:cat>
            <c:numRef>
              <c:f>mobile!$A$53:$A$58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mobile!$E$53:$E$58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mobile!$F$52</c:f>
              <c:strCache>
                <c:ptCount val="1"/>
                <c:pt idx="0">
                  <c:v>Telkomsel 3G (7.2 Mbps) - Jakarta, ID</c:v>
                </c:pt>
              </c:strCache>
            </c:strRef>
          </c:tx>
          <c:spPr>
            <a:ln w="1905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mobile!$A$53:$A$58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mobile!$F$53:$F$58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5"/>
          <c:order val="5"/>
          <c:tx>
            <c:strRef>
              <c:f>mobile!$G$52</c:f>
              <c:strCache>
                <c:ptCount val="1"/>
                <c:pt idx="0">
                  <c:v>Globe Prepaid (3.6 Mbps) - Manila, PH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mobile!$A$53:$A$58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mobile!$G$53:$G$58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6"/>
          <c:order val="6"/>
          <c:tx>
            <c:strRef>
              <c:f>mobile!$H$52</c:f>
              <c:strCache>
                <c:ptCount val="1"/>
                <c:pt idx="0">
                  <c:v>Smart (3.6 Mbps) - Manila, PH</c:v>
                </c:pt>
              </c:strCache>
            </c:strRef>
          </c:tx>
          <c:spPr>
            <a:ln w="19050">
              <a:solidFill>
                <a:schemeClr val="accent3">
                  <a:lumMod val="60000"/>
                  <a:lumOff val="40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mobile!$A$53:$A$58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mobile!$H$53:$H$58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marker val="1"/>
        <c:axId val="91764992"/>
        <c:axId val="91787264"/>
      </c:lineChart>
      <c:catAx>
        <c:axId val="9176499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91787264"/>
        <c:crosses val="autoZero"/>
        <c:auto val="1"/>
        <c:lblAlgn val="ctr"/>
        <c:lblOffset val="100"/>
      </c:catAx>
      <c:valAx>
        <c:axId val="91787264"/>
        <c:scaling>
          <c:orientation val="minMax"/>
          <c:max val="3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Packet loss (%)</a:t>
                </a:r>
              </a:p>
            </c:rich>
          </c:tx>
          <c:layout>
            <c:manualLayout>
              <c:xMode val="edge"/>
              <c:yMode val="edge"/>
              <c:x val="1.7726435880908178E-3"/>
              <c:y val="8.0434702418954396E-2"/>
            </c:manualLayout>
          </c:layout>
        </c:title>
        <c:numFmt formatCode="General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917649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76637241966375991"/>
          <c:w val="0.99004815409309865"/>
          <c:h val="0.21200595871462041"/>
        </c:manualLayout>
      </c:layout>
      <c:txPr>
        <a:bodyPr/>
        <a:lstStyle/>
        <a:p>
          <a:pPr>
            <a:defRPr sz="900"/>
          </a:pPr>
          <a:endParaRPr lang="en-US"/>
        </a:p>
      </c:txPr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autoTitleDeleted val="1"/>
    <c:plotArea>
      <c:layout>
        <c:manualLayout>
          <c:layoutTarget val="inner"/>
          <c:xMode val="edge"/>
          <c:yMode val="edge"/>
          <c:x val="0.11959951881014866"/>
          <c:y val="0.15241907261592327"/>
          <c:w val="0.84984492563429626"/>
          <c:h val="0.65251348789734565"/>
        </c:manualLayout>
      </c:layout>
      <c:lineChart>
        <c:grouping val="standard"/>
        <c:ser>
          <c:idx val="0"/>
          <c:order val="0"/>
          <c:tx>
            <c:strRef>
              <c:f>'ISP vs Inl'!$B$3</c:f>
              <c:strCache>
                <c:ptCount val="1"/>
                <c:pt idx="0">
                  <c:v>ISP</c:v>
                </c:pt>
              </c:strCache>
            </c:strRef>
          </c:tx>
          <c:marker>
            <c:symbol val="none"/>
          </c:marker>
          <c:cat>
            <c:numRef>
              <c:f>'ISP vs Inl'!$A$4:$A$9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'ISP vs Inl'!$B$4:$B$9</c:f>
              <c:numCache>
                <c:formatCode>General</c:formatCode>
                <c:ptCount val="6"/>
                <c:pt idx="0">
                  <c:v>1633</c:v>
                </c:pt>
                <c:pt idx="1">
                  <c:v>1720.5714285714287</c:v>
                </c:pt>
                <c:pt idx="2">
                  <c:v>2682.6666666666665</c:v>
                </c:pt>
                <c:pt idx="3">
                  <c:v>1414.7142857142858</c:v>
                </c:pt>
                <c:pt idx="4">
                  <c:v>1227.6666666666667</c:v>
                </c:pt>
                <c:pt idx="5">
                  <c:v>2008</c:v>
                </c:pt>
              </c:numCache>
            </c:numRef>
          </c:val>
        </c:ser>
        <c:ser>
          <c:idx val="1"/>
          <c:order val="1"/>
          <c:tx>
            <c:strRef>
              <c:f>'ISP vs Inl'!$C$3</c:f>
              <c:strCache>
                <c:ptCount val="1"/>
                <c:pt idx="0">
                  <c:v>International</c:v>
                </c:pt>
              </c:strCache>
            </c:strRef>
          </c:tx>
          <c:marker>
            <c:symbol val="none"/>
          </c:marker>
          <c:cat>
            <c:numRef>
              <c:f>'ISP vs Inl'!$A$4:$A$9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'ISP vs Inl'!$C$4:$C$9</c:f>
              <c:numCache>
                <c:formatCode>General</c:formatCode>
                <c:ptCount val="6"/>
                <c:pt idx="0">
                  <c:v>1070</c:v>
                </c:pt>
                <c:pt idx="1">
                  <c:v>1225.2857142857142</c:v>
                </c:pt>
                <c:pt idx="2">
                  <c:v>1087.1666666666667</c:v>
                </c:pt>
                <c:pt idx="3">
                  <c:v>1251.7142857142858</c:v>
                </c:pt>
                <c:pt idx="4">
                  <c:v>1088.1666666666667</c:v>
                </c:pt>
                <c:pt idx="5">
                  <c:v>927.16666666666663</c:v>
                </c:pt>
              </c:numCache>
            </c:numRef>
          </c:val>
        </c:ser>
        <c:marker val="1"/>
        <c:axId val="91845376"/>
        <c:axId val="91846912"/>
      </c:lineChart>
      <c:catAx>
        <c:axId val="91845376"/>
        <c:scaling>
          <c:orientation val="minMax"/>
        </c:scaling>
        <c:axPos val="b"/>
        <c:numFmt formatCode="General" sourceLinked="1"/>
        <c:majorTickMark val="none"/>
        <c:tickLblPos val="nextTo"/>
        <c:crossAx val="91846912"/>
        <c:crosses val="autoZero"/>
        <c:auto val="1"/>
        <c:lblAlgn val="ctr"/>
        <c:lblOffset val="100"/>
      </c:catAx>
      <c:valAx>
        <c:axId val="9184691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Download (kbps)</a:t>
                </a:r>
              </a:p>
            </c:rich>
          </c:tx>
          <c:layout>
            <c:manualLayout>
              <c:xMode val="edge"/>
              <c:yMode val="edge"/>
              <c:x val="1.0305336832895888E-2"/>
              <c:y val="0.26636081948089824"/>
            </c:manualLayout>
          </c:layout>
        </c:title>
        <c:numFmt formatCode="General" sourceLinked="1"/>
        <c:majorTickMark val="none"/>
        <c:tickLblPos val="nextTo"/>
        <c:crossAx val="91845376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050"/>
              <a:t>Pakistan: Delivered</a:t>
            </a:r>
            <a:r>
              <a:rPr lang="en-US" sz="1050" baseline="0"/>
              <a:t> vs. Advertised</a:t>
            </a:r>
            <a:endParaRPr lang="en-US" sz="1050"/>
          </a:p>
        </c:rich>
      </c:tx>
      <c:layout>
        <c:manualLayout>
          <c:xMode val="edge"/>
          <c:yMode val="edge"/>
          <c:x val="0.28913888888888928"/>
          <c:y val="1.3888888888888914E-2"/>
        </c:manualLayout>
      </c:layout>
    </c:title>
    <c:plotArea>
      <c:layout>
        <c:manualLayout>
          <c:layoutTarget val="inner"/>
          <c:xMode val="edge"/>
          <c:yMode val="edge"/>
          <c:x val="0.11959951881014863"/>
          <c:y val="0.15241907261592338"/>
          <c:w val="0.8498449256342967"/>
          <c:h val="0.65251348789734531"/>
        </c:manualLayout>
      </c:layout>
      <c:lineChart>
        <c:grouping val="standard"/>
        <c:ser>
          <c:idx val="0"/>
          <c:order val="0"/>
          <c:tx>
            <c:strRef>
              <c:f>'ISP vs Inl'!$B$12</c:f>
              <c:strCache>
                <c:ptCount val="1"/>
                <c:pt idx="0">
                  <c:v>ISP</c:v>
                </c:pt>
              </c:strCache>
            </c:strRef>
          </c:tx>
          <c:spPr>
            <a:ln w="19050">
              <a:solidFill>
                <a:srgbClr val="7030A0"/>
              </a:solidFill>
              <a:prstDash val="dash"/>
            </a:ln>
          </c:spPr>
          <c:marker>
            <c:symbol val="none"/>
          </c:marker>
          <c:cat>
            <c:numRef>
              <c:f>'ISP vs Inl'!$A$13:$A$18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'ISP vs Inl'!$B$13:$B$18</c:f>
              <c:numCache>
                <c:formatCode>0%</c:formatCode>
                <c:ptCount val="6"/>
                <c:pt idx="0">
                  <c:v>0.40825</c:v>
                </c:pt>
                <c:pt idx="1">
                  <c:v>0.43014285714285716</c:v>
                </c:pt>
                <c:pt idx="2">
                  <c:v>0.67066666666666663</c:v>
                </c:pt>
                <c:pt idx="3">
                  <c:v>0.35367857142857145</c:v>
                </c:pt>
                <c:pt idx="4">
                  <c:v>0.30691666666666667</c:v>
                </c:pt>
                <c:pt idx="5">
                  <c:v>0.502</c:v>
                </c:pt>
              </c:numCache>
            </c:numRef>
          </c:val>
        </c:ser>
        <c:ser>
          <c:idx val="1"/>
          <c:order val="1"/>
          <c:tx>
            <c:strRef>
              <c:f>'ISP vs Inl'!$C$12</c:f>
              <c:strCache>
                <c:ptCount val="1"/>
                <c:pt idx="0">
                  <c:v>International</c:v>
                </c:pt>
              </c:strCache>
            </c:strRef>
          </c:tx>
          <c:spPr>
            <a:ln w="19050"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'ISP vs Inl'!$A$13:$A$18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'ISP vs Inl'!$C$13:$C$18</c:f>
              <c:numCache>
                <c:formatCode>0%</c:formatCode>
                <c:ptCount val="6"/>
                <c:pt idx="0">
                  <c:v>0.26750000000000002</c:v>
                </c:pt>
                <c:pt idx="1">
                  <c:v>0.30632142857142858</c:v>
                </c:pt>
                <c:pt idx="2">
                  <c:v>0.27179166666666671</c:v>
                </c:pt>
                <c:pt idx="3">
                  <c:v>0.31292857142857144</c:v>
                </c:pt>
                <c:pt idx="4">
                  <c:v>0.27204166666666668</c:v>
                </c:pt>
                <c:pt idx="5">
                  <c:v>0.23179166666666665</c:v>
                </c:pt>
              </c:numCache>
            </c:numRef>
          </c:val>
        </c:ser>
        <c:marker val="1"/>
        <c:axId val="91876352"/>
        <c:axId val="87180032"/>
      </c:lineChart>
      <c:catAx>
        <c:axId val="9187635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87180032"/>
        <c:crosses val="autoZero"/>
        <c:auto val="1"/>
        <c:lblAlgn val="ctr"/>
        <c:lblOffset val="100"/>
      </c:catAx>
      <c:valAx>
        <c:axId val="8718003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Delivered vs. Advertised (%)</a:t>
                </a:r>
              </a:p>
            </c:rich>
          </c:tx>
          <c:layout>
            <c:manualLayout>
              <c:xMode val="edge"/>
              <c:yMode val="edge"/>
              <c:x val="4.7497812773403389E-3"/>
              <c:y val="0.12747193059200956"/>
            </c:manualLayout>
          </c:layout>
        </c:title>
        <c:numFmt formatCode="0%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91876352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050"/>
              <a:t>Pakistan: RTT </a:t>
            </a:r>
          </a:p>
        </c:rich>
      </c:tx>
      <c:layout>
        <c:manualLayout>
          <c:xMode val="edge"/>
          <c:yMode val="edge"/>
          <c:x val="0.28913888888888939"/>
          <c:y val="1.3888888888888923E-2"/>
        </c:manualLayout>
      </c:layout>
    </c:title>
    <c:plotArea>
      <c:layout>
        <c:manualLayout>
          <c:layoutTarget val="inner"/>
          <c:xMode val="edge"/>
          <c:yMode val="edge"/>
          <c:x val="0.1195995188101486"/>
          <c:y val="0.15241907261592347"/>
          <c:w val="0.84984492563429692"/>
          <c:h val="0.65251348789734509"/>
        </c:manualLayout>
      </c:layout>
      <c:lineChart>
        <c:grouping val="standard"/>
        <c:ser>
          <c:idx val="0"/>
          <c:order val="0"/>
          <c:tx>
            <c:strRef>
              <c:f>'ISP vs Inl'!$B$21</c:f>
              <c:strCache>
                <c:ptCount val="1"/>
                <c:pt idx="0">
                  <c:v>ISP</c:v>
                </c:pt>
              </c:strCache>
            </c:strRef>
          </c:tx>
          <c:spPr>
            <a:ln w="19050">
              <a:solidFill>
                <a:srgbClr val="7030A0"/>
              </a:solidFill>
              <a:prstDash val="dash"/>
            </a:ln>
          </c:spPr>
          <c:marker>
            <c:symbol val="none"/>
          </c:marker>
          <c:cat>
            <c:numRef>
              <c:f>'ISP vs Inl'!$A$22:$A$27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'ISP vs Inl'!$B$22:$B$27</c:f>
              <c:numCache>
                <c:formatCode>General</c:formatCode>
                <c:ptCount val="6"/>
                <c:pt idx="0">
                  <c:v>199.66666666666666</c:v>
                </c:pt>
                <c:pt idx="1">
                  <c:v>160.14285714285714</c:v>
                </c:pt>
                <c:pt idx="2">
                  <c:v>110.7</c:v>
                </c:pt>
                <c:pt idx="3">
                  <c:v>107.14285714285714</c:v>
                </c:pt>
                <c:pt idx="4">
                  <c:v>196.83333333333334</c:v>
                </c:pt>
                <c:pt idx="5">
                  <c:v>125.4</c:v>
                </c:pt>
              </c:numCache>
            </c:numRef>
          </c:val>
        </c:ser>
        <c:ser>
          <c:idx val="1"/>
          <c:order val="1"/>
          <c:tx>
            <c:strRef>
              <c:f>'ISP vs Inl'!$C$21</c:f>
              <c:strCache>
                <c:ptCount val="1"/>
                <c:pt idx="0">
                  <c:v>International</c:v>
                </c:pt>
              </c:strCache>
            </c:strRef>
          </c:tx>
          <c:spPr>
            <a:ln w="19050"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'ISP vs Inl'!$A$22:$A$27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'ISP vs Inl'!$C$22:$C$27</c:f>
              <c:numCache>
                <c:formatCode>General</c:formatCode>
                <c:ptCount val="6"/>
                <c:pt idx="0">
                  <c:v>260.16666666666669</c:v>
                </c:pt>
                <c:pt idx="1">
                  <c:v>254.85714285714286</c:v>
                </c:pt>
                <c:pt idx="2">
                  <c:v>217</c:v>
                </c:pt>
                <c:pt idx="3">
                  <c:v>213.85714285714286</c:v>
                </c:pt>
                <c:pt idx="4">
                  <c:v>234.33333333333334</c:v>
                </c:pt>
                <c:pt idx="5">
                  <c:v>228.16666666666666</c:v>
                </c:pt>
              </c:numCache>
            </c:numRef>
          </c:val>
        </c:ser>
        <c:marker val="1"/>
        <c:axId val="87201280"/>
        <c:axId val="87202816"/>
      </c:lineChart>
      <c:catAx>
        <c:axId val="8720128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87202816"/>
        <c:crosses val="autoZero"/>
        <c:auto val="1"/>
        <c:lblAlgn val="ctr"/>
        <c:lblOffset val="100"/>
      </c:catAx>
      <c:valAx>
        <c:axId val="8720281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Delivered vs. Advertised (%)</a:t>
                </a:r>
              </a:p>
            </c:rich>
          </c:tx>
          <c:layout>
            <c:manualLayout>
              <c:xMode val="edge"/>
              <c:yMode val="edge"/>
              <c:x val="4.7497812773403406E-3"/>
              <c:y val="0.12747193059200962"/>
            </c:manualLayout>
          </c:layout>
        </c:title>
        <c:numFmt formatCode="General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87201280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rich>
          <a:bodyPr/>
          <a:lstStyle/>
          <a:p>
            <a:pPr algn="l">
              <a:defRPr sz="1100"/>
            </a:pPr>
            <a:r>
              <a:rPr lang="en-US" sz="1100" b="1" i="0" u="none" strike="noStrike" baseline="0"/>
              <a:t>Download from a local server (ISP)</a:t>
            </a:r>
            <a:endParaRPr lang="en-US" sz="1100"/>
          </a:p>
        </c:rich>
      </c:tx>
      <c:layout/>
    </c:title>
    <c:plotArea>
      <c:layout>
        <c:manualLayout>
          <c:layoutTarget val="inner"/>
          <c:xMode val="edge"/>
          <c:yMode val="edge"/>
          <c:x val="0.10586284794466977"/>
          <c:y val="0.10868133353249543"/>
          <c:w val="0.86923617808964149"/>
          <c:h val="0.60089092571501401"/>
        </c:manualLayout>
      </c:layout>
      <c:lineChart>
        <c:grouping val="standard"/>
        <c:ser>
          <c:idx val="0"/>
          <c:order val="0"/>
          <c:tx>
            <c:strRef>
              <c:f>Sheet1!$B$2</c:f>
              <c:strCache>
                <c:ptCount val="1"/>
                <c:pt idx="0">
                  <c:v>PTCL (4 Mbps) -  Karachchi, PK</c:v>
                </c:pt>
              </c:strCache>
            </c:strRef>
          </c:tx>
          <c:spPr>
            <a:ln w="19050">
              <a:solidFill>
                <a:srgbClr val="7030A0"/>
              </a:solidFill>
            </a:ln>
          </c:spPr>
          <c:marker>
            <c:symbol val="none"/>
          </c:marker>
          <c:cat>
            <c:numRef>
              <c:f>Sheet1!$A$3:$A$8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Sheet1!$B$3:$B$8</c:f>
              <c:numCache>
                <c:formatCode>General</c:formatCode>
                <c:ptCount val="6"/>
                <c:pt idx="0">
                  <c:v>1633</c:v>
                </c:pt>
                <c:pt idx="1">
                  <c:v>1720.5714285714287</c:v>
                </c:pt>
                <c:pt idx="2">
                  <c:v>2682.6666666666665</c:v>
                </c:pt>
                <c:pt idx="3">
                  <c:v>1414.7142857142858</c:v>
                </c:pt>
                <c:pt idx="4">
                  <c:v>1227.6666666666667</c:v>
                </c:pt>
                <c:pt idx="5">
                  <c:v>2008</c:v>
                </c:pt>
              </c:numCache>
            </c:numRef>
          </c:val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Dhiraagu Fixed BB (512 kbps) - Male, MV</c:v>
                </c:pt>
              </c:strCache>
            </c:strRef>
          </c:tx>
          <c:spPr>
            <a:ln w="19050"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cat>
            <c:numRef>
              <c:f>Sheet1!$A$3:$A$8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Sheet1!$C$3:$C$8</c:f>
              <c:numCache>
                <c:formatCode>General</c:formatCode>
                <c:ptCount val="6"/>
                <c:pt idx="0">
                  <c:v>451.85714285714283</c:v>
                </c:pt>
                <c:pt idx="1">
                  <c:v>460</c:v>
                </c:pt>
                <c:pt idx="2">
                  <c:v>403.6</c:v>
                </c:pt>
                <c:pt idx="3">
                  <c:v>383.16666666666669</c:v>
                </c:pt>
                <c:pt idx="4">
                  <c:v>382.75</c:v>
                </c:pt>
                <c:pt idx="5">
                  <c:v>385.53846153846155</c:v>
                </c:pt>
              </c:numCache>
            </c:numRef>
          </c:val>
        </c:ser>
        <c:ser>
          <c:idx val="2"/>
          <c:order val="2"/>
          <c:tx>
            <c:strRef>
              <c:f>Sheet1!$D$2</c:f>
              <c:strCache>
                <c:ptCount val="1"/>
                <c:pt idx="0">
                  <c:v>Dhiraagu Mobile BB (1 Mbps) - Male,MV</c:v>
                </c:pt>
              </c:strCache>
            </c:strRef>
          </c:tx>
          <c:spPr>
            <a:ln w="19050">
              <a:solidFill>
                <a:schemeClr val="bg2">
                  <a:lumMod val="25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Sheet1!$A$3:$A$8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Sheet1!$D$3:$D$8</c:f>
              <c:numCache>
                <c:formatCode>General</c:formatCode>
                <c:ptCount val="6"/>
                <c:pt idx="0">
                  <c:v>2179.5</c:v>
                </c:pt>
                <c:pt idx="1">
                  <c:v>2389.5</c:v>
                </c:pt>
                <c:pt idx="2">
                  <c:v>1748.8666666666666</c:v>
                </c:pt>
                <c:pt idx="3">
                  <c:v>1851.5833333333333</c:v>
                </c:pt>
                <c:pt idx="4">
                  <c:v>1574.6153846153845</c:v>
                </c:pt>
                <c:pt idx="5">
                  <c:v>1691.2307692307693</c:v>
                </c:pt>
              </c:numCache>
            </c:numRef>
          </c:val>
        </c:ser>
        <c:ser>
          <c:idx val="3"/>
          <c:order val="3"/>
          <c:tx>
            <c:strRef>
              <c:f>Sheet1!$E$2</c:f>
              <c:strCache>
                <c:ptCount val="1"/>
                <c:pt idx="0">
                  <c:v>Telkom (512 kbps) - Jakarta, ID</c:v>
                </c:pt>
              </c:strCache>
            </c:strRef>
          </c:tx>
          <c:spPr>
            <a:ln w="1905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Sheet1!$A$3:$A$8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Sheet1!$E$3:$E$8</c:f>
              <c:numCache>
                <c:formatCode>General</c:formatCode>
                <c:ptCount val="6"/>
                <c:pt idx="0">
                  <c:v>557.20000000000005</c:v>
                </c:pt>
                <c:pt idx="1">
                  <c:v>557.33333333333337</c:v>
                </c:pt>
                <c:pt idx="2">
                  <c:v>535</c:v>
                </c:pt>
                <c:pt idx="3">
                  <c:v>557.5</c:v>
                </c:pt>
                <c:pt idx="4">
                  <c:v>556.5</c:v>
                </c:pt>
                <c:pt idx="5">
                  <c:v>558</c:v>
                </c:pt>
              </c:numCache>
            </c:numRef>
          </c:val>
        </c:ser>
        <c:ser>
          <c:idx val="4"/>
          <c:order val="4"/>
          <c:tx>
            <c:strRef>
              <c:f>Sheet1!$F$2</c:f>
              <c:strCache>
                <c:ptCount val="1"/>
                <c:pt idx="0">
                  <c:v>Telkomsel 3G (7.2 Mbps) - Jakarta, ID</c:v>
                </c:pt>
              </c:strCache>
            </c:strRef>
          </c:tx>
          <c:spPr>
            <a:ln w="1905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Sheet1!$A$3:$A$8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Sheet1!$F$3:$F$8</c:f>
              <c:numCache>
                <c:formatCode>General</c:formatCode>
                <c:ptCount val="6"/>
                <c:pt idx="0">
                  <c:v>1422.2</c:v>
                </c:pt>
                <c:pt idx="1">
                  <c:v>1190</c:v>
                </c:pt>
                <c:pt idx="2">
                  <c:v>734.6</c:v>
                </c:pt>
                <c:pt idx="3">
                  <c:v>823</c:v>
                </c:pt>
                <c:pt idx="4">
                  <c:v>884.2</c:v>
                </c:pt>
                <c:pt idx="5">
                  <c:v>1327.5</c:v>
                </c:pt>
              </c:numCache>
            </c:numRef>
          </c:val>
        </c:ser>
        <c:marker val="1"/>
        <c:axId val="91953792"/>
        <c:axId val="91980160"/>
      </c:lineChart>
      <c:catAx>
        <c:axId val="9195379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91980160"/>
        <c:crosses val="autoZero"/>
        <c:auto val="1"/>
        <c:lblAlgn val="ctr"/>
        <c:lblOffset val="100"/>
      </c:catAx>
      <c:valAx>
        <c:axId val="9198016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Download</a:t>
                </a:r>
                <a:r>
                  <a:rPr lang="en-US" baseline="0"/>
                  <a:t> (kbps)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8371395263201232E-3"/>
              <c:y val="9.2982308148938209E-2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91953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77959943599602177"/>
          <c:w val="1"/>
          <c:h val="0.19872025731702209"/>
        </c:manualLayout>
      </c:layout>
      <c:txPr>
        <a:bodyPr/>
        <a:lstStyle/>
        <a:p>
          <a:pPr>
            <a:defRPr sz="900"/>
          </a:pPr>
          <a:endParaRPr lang="en-US"/>
        </a:p>
      </c:txPr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rich>
          <a:bodyPr/>
          <a:lstStyle/>
          <a:p>
            <a:pPr algn="l">
              <a:defRPr sz="1100"/>
            </a:pPr>
            <a:r>
              <a:rPr lang="en-US" sz="1100" b="1" i="0" u="none" strike="noStrike" baseline="0"/>
              <a:t>Download from an international server</a:t>
            </a:r>
            <a:endParaRPr lang="en-US" sz="1100"/>
          </a:p>
        </c:rich>
      </c:tx>
      <c:layout/>
    </c:title>
    <c:plotArea>
      <c:layout>
        <c:manualLayout>
          <c:layoutTarget val="inner"/>
          <c:xMode val="edge"/>
          <c:yMode val="edge"/>
          <c:x val="0.1058628479446698"/>
          <c:y val="0.10868133353249543"/>
          <c:w val="0.86923617808964149"/>
          <c:h val="0.60089092571501401"/>
        </c:manualLayout>
      </c:layout>
      <c:lineChart>
        <c:grouping val="standard"/>
        <c:ser>
          <c:idx val="0"/>
          <c:order val="0"/>
          <c:tx>
            <c:strRef>
              <c:f>Sheet1!$I$2</c:f>
              <c:strCache>
                <c:ptCount val="1"/>
                <c:pt idx="0">
                  <c:v>PTCL (4 Mbps) -  Karachchi, PK</c:v>
                </c:pt>
              </c:strCache>
            </c:strRef>
          </c:tx>
          <c:spPr>
            <a:ln w="19050">
              <a:solidFill>
                <a:srgbClr val="7030A0"/>
              </a:solidFill>
            </a:ln>
          </c:spPr>
          <c:marker>
            <c:symbol val="none"/>
          </c:marker>
          <c:cat>
            <c:numRef>
              <c:f>Sheet1!$H$3:$H$8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Sheet1!$I$3:$I$8</c:f>
              <c:numCache>
                <c:formatCode>General</c:formatCode>
                <c:ptCount val="6"/>
                <c:pt idx="0">
                  <c:v>1070</c:v>
                </c:pt>
                <c:pt idx="1">
                  <c:v>1225.2857142857142</c:v>
                </c:pt>
                <c:pt idx="2">
                  <c:v>1087.1666666666667</c:v>
                </c:pt>
                <c:pt idx="3">
                  <c:v>1251.7142857142858</c:v>
                </c:pt>
                <c:pt idx="4">
                  <c:v>1088.1666666666667</c:v>
                </c:pt>
                <c:pt idx="5">
                  <c:v>927.16666666666663</c:v>
                </c:pt>
              </c:numCache>
            </c:numRef>
          </c:val>
        </c:ser>
        <c:ser>
          <c:idx val="1"/>
          <c:order val="1"/>
          <c:tx>
            <c:strRef>
              <c:f>Sheet1!$J$2</c:f>
              <c:strCache>
                <c:ptCount val="1"/>
                <c:pt idx="0">
                  <c:v>Dhiraagu Fixed BB (512 kbps) - Male, MV</c:v>
                </c:pt>
              </c:strCache>
            </c:strRef>
          </c:tx>
          <c:spPr>
            <a:ln w="19050"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cat>
            <c:numRef>
              <c:f>Sheet1!$H$3:$H$8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Sheet1!$J$3:$J$8</c:f>
              <c:numCache>
                <c:formatCode>General</c:formatCode>
                <c:ptCount val="6"/>
                <c:pt idx="0">
                  <c:v>428.46153846153845</c:v>
                </c:pt>
                <c:pt idx="1">
                  <c:v>436.66666666666669</c:v>
                </c:pt>
                <c:pt idx="2">
                  <c:v>372.69230769230768</c:v>
                </c:pt>
                <c:pt idx="3">
                  <c:v>381.46153846153845</c:v>
                </c:pt>
                <c:pt idx="4">
                  <c:v>384.66666666666669</c:v>
                </c:pt>
                <c:pt idx="5">
                  <c:v>363.25</c:v>
                </c:pt>
              </c:numCache>
            </c:numRef>
          </c:val>
        </c:ser>
        <c:ser>
          <c:idx val="2"/>
          <c:order val="2"/>
          <c:tx>
            <c:strRef>
              <c:f>Sheet1!$K$2</c:f>
              <c:strCache>
                <c:ptCount val="1"/>
                <c:pt idx="0">
                  <c:v>Dhiraagu Mobile BB (1 Mbps) - Male,MV</c:v>
                </c:pt>
              </c:strCache>
            </c:strRef>
          </c:tx>
          <c:spPr>
            <a:ln w="19050">
              <a:solidFill>
                <a:schemeClr val="bg2">
                  <a:lumMod val="25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Sheet1!$H$3:$H$8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Sheet1!$K$3:$K$8</c:f>
              <c:numCache>
                <c:formatCode>General</c:formatCode>
                <c:ptCount val="6"/>
                <c:pt idx="0">
                  <c:v>1117.6153846153845</c:v>
                </c:pt>
                <c:pt idx="1">
                  <c:v>1277.0833333333333</c:v>
                </c:pt>
                <c:pt idx="2">
                  <c:v>1395.4615384615386</c:v>
                </c:pt>
                <c:pt idx="3">
                  <c:v>1336</c:v>
                </c:pt>
                <c:pt idx="4">
                  <c:v>1258.6923076923076</c:v>
                </c:pt>
                <c:pt idx="5">
                  <c:v>1219.1538461538462</c:v>
                </c:pt>
              </c:numCache>
            </c:numRef>
          </c:val>
        </c:ser>
        <c:ser>
          <c:idx val="3"/>
          <c:order val="3"/>
          <c:tx>
            <c:strRef>
              <c:f>Sheet1!$L$2</c:f>
              <c:strCache>
                <c:ptCount val="1"/>
                <c:pt idx="0">
                  <c:v>Telkom (512 kbps) - Jakarta, ID</c:v>
                </c:pt>
              </c:strCache>
            </c:strRef>
          </c:tx>
          <c:spPr>
            <a:ln w="1905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Sheet1!$H$3:$H$8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Sheet1!$L$3:$L$8</c:f>
              <c:numCache>
                <c:formatCode>General</c:formatCode>
                <c:ptCount val="6"/>
                <c:pt idx="0">
                  <c:v>497.33333333333331</c:v>
                </c:pt>
                <c:pt idx="1">
                  <c:v>529</c:v>
                </c:pt>
                <c:pt idx="2">
                  <c:v>453.4</c:v>
                </c:pt>
                <c:pt idx="3">
                  <c:v>553.83333333333337</c:v>
                </c:pt>
                <c:pt idx="4">
                  <c:v>357.5</c:v>
                </c:pt>
                <c:pt idx="5">
                  <c:v>555.5</c:v>
                </c:pt>
              </c:numCache>
            </c:numRef>
          </c:val>
        </c:ser>
        <c:ser>
          <c:idx val="4"/>
          <c:order val="4"/>
          <c:tx>
            <c:strRef>
              <c:f>Sheet1!$M$2</c:f>
              <c:strCache>
                <c:ptCount val="1"/>
                <c:pt idx="0">
                  <c:v>Telkomsel 3G (7.2 Mbps) - Jakarta, ID</c:v>
                </c:pt>
              </c:strCache>
            </c:strRef>
          </c:tx>
          <c:spPr>
            <a:ln w="1905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Sheet1!$H$3:$H$8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Sheet1!$M$3:$M$8</c:f>
              <c:numCache>
                <c:formatCode>General</c:formatCode>
                <c:ptCount val="6"/>
                <c:pt idx="0">
                  <c:v>609.33333333333337</c:v>
                </c:pt>
                <c:pt idx="1">
                  <c:v>556</c:v>
                </c:pt>
                <c:pt idx="2">
                  <c:v>508.25</c:v>
                </c:pt>
                <c:pt idx="3">
                  <c:v>679</c:v>
                </c:pt>
                <c:pt idx="4">
                  <c:v>627</c:v>
                </c:pt>
                <c:pt idx="5">
                  <c:v>667.25</c:v>
                </c:pt>
              </c:numCache>
            </c:numRef>
          </c:val>
        </c:ser>
        <c:marker val="1"/>
        <c:axId val="92089728"/>
        <c:axId val="92103808"/>
      </c:lineChart>
      <c:catAx>
        <c:axId val="9208972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92103808"/>
        <c:crosses val="autoZero"/>
        <c:auto val="1"/>
        <c:lblAlgn val="ctr"/>
        <c:lblOffset val="100"/>
      </c:catAx>
      <c:valAx>
        <c:axId val="9210380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Download</a:t>
                </a:r>
                <a:r>
                  <a:rPr lang="en-US" baseline="0"/>
                  <a:t> (kbps)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837139526320124E-3"/>
              <c:y val="9.2982308148938209E-2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920897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77959943599602199"/>
          <c:w val="1"/>
          <c:h val="0.19872025731702214"/>
        </c:manualLayout>
      </c:layout>
      <c:txPr>
        <a:bodyPr/>
        <a:lstStyle/>
        <a:p>
          <a:pPr>
            <a:defRPr sz="900"/>
          </a:pPr>
          <a:endParaRPr lang="en-US"/>
        </a:p>
      </c:txPr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Latency</a:t>
            </a:r>
          </a:p>
        </c:rich>
      </c:tx>
      <c:layout>
        <c:manualLayout>
          <c:xMode val="edge"/>
          <c:yMode val="edge"/>
          <c:x val="5.208318764772543E-4"/>
          <c:y val="1.6903497527925287E-2"/>
        </c:manualLayout>
      </c:layout>
    </c:title>
    <c:plotArea>
      <c:layout>
        <c:manualLayout>
          <c:layoutTarget val="inner"/>
          <c:xMode val="edge"/>
          <c:yMode val="edge"/>
          <c:x val="8.5389761448557588E-2"/>
          <c:y val="9.7199841298907408E-2"/>
          <c:w val="0.88855932084865796"/>
          <c:h val="0.62805865836538122"/>
        </c:manualLayout>
      </c:layout>
      <c:lineChart>
        <c:grouping val="standard"/>
        <c:ser>
          <c:idx val="0"/>
          <c:order val="0"/>
          <c:tx>
            <c:strRef>
              <c:f>'Data - International'!$C$22</c:f>
              <c:strCache>
                <c:ptCount val="1"/>
                <c:pt idx="0">
                  <c:v>Banglalion - BD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numRef>
              <c:f>'Data - International'!$B$23:$B$28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'Data - International'!$C$23:$C$28</c:f>
              <c:numCache>
                <c:formatCode>General</c:formatCode>
                <c:ptCount val="6"/>
                <c:pt idx="0">
                  <c:v>405.5</c:v>
                </c:pt>
                <c:pt idx="1">
                  <c:v>363</c:v>
                </c:pt>
                <c:pt idx="2">
                  <c:v>452.25</c:v>
                </c:pt>
                <c:pt idx="3">
                  <c:v>324.5</c:v>
                </c:pt>
                <c:pt idx="4">
                  <c:v>440</c:v>
                </c:pt>
                <c:pt idx="5">
                  <c:v>492.75</c:v>
                </c:pt>
              </c:numCache>
            </c:numRef>
          </c:val>
        </c:ser>
        <c:ser>
          <c:idx val="1"/>
          <c:order val="1"/>
          <c:tx>
            <c:strRef>
              <c:f>'Data - International'!$D$22</c:f>
              <c:strCache>
                <c:ptCount val="1"/>
                <c:pt idx="0">
                  <c:v>Qubee - BD</c:v>
                </c:pt>
              </c:strCache>
            </c:strRef>
          </c:tx>
          <c:spPr>
            <a:ln w="19050"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'Data - International'!$B$23:$B$28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'Data - International'!$D$23:$D$28</c:f>
              <c:numCache>
                <c:formatCode>General</c:formatCode>
                <c:ptCount val="6"/>
                <c:pt idx="0">
                  <c:v>376</c:v>
                </c:pt>
                <c:pt idx="1">
                  <c:v>424</c:v>
                </c:pt>
                <c:pt idx="2">
                  <c:v>492.5</c:v>
                </c:pt>
                <c:pt idx="3">
                  <c:v>396.25</c:v>
                </c:pt>
                <c:pt idx="4">
                  <c:v>457.5</c:v>
                </c:pt>
                <c:pt idx="5">
                  <c:v>445.75</c:v>
                </c:pt>
              </c:numCache>
            </c:numRef>
          </c:val>
        </c:ser>
        <c:ser>
          <c:idx val="2"/>
          <c:order val="2"/>
          <c:tx>
            <c:strRef>
              <c:f>'Data - International'!$E$22</c:f>
              <c:strCache>
                <c:ptCount val="1"/>
                <c:pt idx="0">
                  <c:v>Dhiraagu Fixed BB - MV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'Data - International'!$B$23:$B$28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'Data - International'!$E$23:$E$28</c:f>
              <c:numCache>
                <c:formatCode>0</c:formatCode>
                <c:ptCount val="6"/>
                <c:pt idx="0">
                  <c:v>455.53846153846155</c:v>
                </c:pt>
                <c:pt idx="1">
                  <c:v>502.41666666666669</c:v>
                </c:pt>
                <c:pt idx="2">
                  <c:v>474.38461538461536</c:v>
                </c:pt>
                <c:pt idx="3">
                  <c:v>492.15384615384613</c:v>
                </c:pt>
                <c:pt idx="4">
                  <c:v>479</c:v>
                </c:pt>
                <c:pt idx="5">
                  <c:v>520.41666666666663</c:v>
                </c:pt>
              </c:numCache>
            </c:numRef>
          </c:val>
        </c:ser>
        <c:ser>
          <c:idx val="3"/>
          <c:order val="3"/>
          <c:tx>
            <c:strRef>
              <c:f>'Data - International'!$F$22</c:f>
              <c:strCache>
                <c:ptCount val="1"/>
                <c:pt idx="0">
                  <c:v>Dhiraagu Mobile BB - MV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'Data - International'!$B$23:$B$28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'Data - International'!$F$23:$F$28</c:f>
              <c:numCache>
                <c:formatCode>0</c:formatCode>
                <c:ptCount val="6"/>
                <c:pt idx="0">
                  <c:v>478.92307692307691</c:v>
                </c:pt>
                <c:pt idx="1">
                  <c:v>522.75</c:v>
                </c:pt>
                <c:pt idx="2">
                  <c:v>482.30769230769232</c:v>
                </c:pt>
                <c:pt idx="3">
                  <c:v>396.16666666666669</c:v>
                </c:pt>
                <c:pt idx="4">
                  <c:v>461.07692307692309</c:v>
                </c:pt>
                <c:pt idx="5">
                  <c:v>509.38461538461536</c:v>
                </c:pt>
              </c:numCache>
            </c:numRef>
          </c:val>
        </c:ser>
        <c:ser>
          <c:idx val="4"/>
          <c:order val="4"/>
          <c:tx>
            <c:strRef>
              <c:f>'Data - International'!$G$22</c:f>
              <c:strCache>
                <c:ptCount val="1"/>
                <c:pt idx="0">
                  <c:v>PTCL - PK</c:v>
                </c:pt>
              </c:strCache>
            </c:strRef>
          </c:tx>
          <c:spPr>
            <a:ln w="19050">
              <a:solidFill>
                <a:srgbClr val="9BBB59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'Data - International'!$B$23:$B$28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'Data - International'!$G$23:$G$28</c:f>
              <c:numCache>
                <c:formatCode>General</c:formatCode>
                <c:ptCount val="6"/>
                <c:pt idx="0">
                  <c:v>469.66666666666669</c:v>
                </c:pt>
                <c:pt idx="1">
                  <c:v>501.71428571428572</c:v>
                </c:pt>
                <c:pt idx="2">
                  <c:v>463.33333333333331</c:v>
                </c:pt>
                <c:pt idx="3">
                  <c:v>458.14285714285717</c:v>
                </c:pt>
                <c:pt idx="4">
                  <c:v>505.66666666666669</c:v>
                </c:pt>
                <c:pt idx="5">
                  <c:v>510.66666666666669</c:v>
                </c:pt>
              </c:numCache>
            </c:numRef>
          </c:val>
        </c:ser>
        <c:ser>
          <c:idx val="5"/>
          <c:order val="5"/>
          <c:tx>
            <c:strRef>
              <c:f>'Data - International'!$H$22</c:f>
              <c:strCache>
                <c:ptCount val="1"/>
                <c:pt idx="0">
                  <c:v>Telkom - ID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numRef>
              <c:f>'Data - International'!$B$23:$B$28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'Data - International'!$H$23:$H$28</c:f>
              <c:numCache>
                <c:formatCode>General</c:formatCode>
                <c:ptCount val="6"/>
                <c:pt idx="0">
                  <c:v>477.16666666666669</c:v>
                </c:pt>
                <c:pt idx="1">
                  <c:v>418</c:v>
                </c:pt>
                <c:pt idx="2">
                  <c:v>451.6</c:v>
                </c:pt>
                <c:pt idx="3">
                  <c:v>458</c:v>
                </c:pt>
                <c:pt idx="4">
                  <c:v>420</c:v>
                </c:pt>
                <c:pt idx="5">
                  <c:v>418.25</c:v>
                </c:pt>
              </c:numCache>
            </c:numRef>
          </c:val>
        </c:ser>
        <c:ser>
          <c:idx val="6"/>
          <c:order val="6"/>
          <c:tx>
            <c:strRef>
              <c:f>'Data - International'!$I$22</c:f>
              <c:strCache>
                <c:ptCount val="1"/>
                <c:pt idx="0">
                  <c:v>Telkomsel 3G- ID</c:v>
                </c:pt>
              </c:strCache>
            </c:strRef>
          </c:tx>
          <c:spPr>
            <a:ln w="19050"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'Data - International'!$B$23:$B$28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'Data - International'!$I$23:$I$28</c:f>
              <c:numCache>
                <c:formatCode>General</c:formatCode>
                <c:ptCount val="6"/>
                <c:pt idx="0">
                  <c:v>493.33333333333331</c:v>
                </c:pt>
                <c:pt idx="1">
                  <c:v>454</c:v>
                </c:pt>
                <c:pt idx="2">
                  <c:v>500.25</c:v>
                </c:pt>
                <c:pt idx="3">
                  <c:v>468</c:v>
                </c:pt>
                <c:pt idx="4">
                  <c:v>605.79999999999995</c:v>
                </c:pt>
                <c:pt idx="5">
                  <c:v>476.5</c:v>
                </c:pt>
              </c:numCache>
            </c:numRef>
          </c:val>
        </c:ser>
        <c:marker val="1"/>
        <c:axId val="79995648"/>
        <c:axId val="79997184"/>
      </c:lineChart>
      <c:catAx>
        <c:axId val="79995648"/>
        <c:scaling>
          <c:orientation val="minMax"/>
        </c:scaling>
        <c:axPos val="b"/>
        <c:numFmt formatCode="General" sourceLinked="1"/>
        <c:majorTickMark val="none"/>
        <c:tickLblPos val="nextTo"/>
        <c:crossAx val="79997184"/>
        <c:crosses val="autoZero"/>
        <c:auto val="1"/>
        <c:lblAlgn val="ctr"/>
        <c:lblOffset val="100"/>
      </c:catAx>
      <c:valAx>
        <c:axId val="7999718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799956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81848196301043752"/>
          <c:w val="0.98318550323305498"/>
          <c:h val="0.15826222303607437"/>
        </c:manualLayout>
      </c:layout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rich>
          <a:bodyPr/>
          <a:lstStyle/>
          <a:p>
            <a:pPr algn="l">
              <a:defRPr sz="1100"/>
            </a:pPr>
            <a:r>
              <a:rPr lang="en-US" sz="1100" b="1" i="0" u="none" strike="noStrike" baseline="0"/>
              <a:t>RTT when pinged to a local server (ISP)</a:t>
            </a:r>
            <a:endParaRPr lang="en-US" sz="1100"/>
          </a:p>
        </c:rich>
      </c:tx>
      <c:layout/>
    </c:title>
    <c:plotArea>
      <c:layout>
        <c:manualLayout>
          <c:layoutTarget val="inner"/>
          <c:xMode val="edge"/>
          <c:yMode val="edge"/>
          <c:x val="0.1058628479446698"/>
          <c:y val="0.10868133353249543"/>
          <c:w val="0.86923617808964149"/>
          <c:h val="0.60089092571501401"/>
        </c:manualLayout>
      </c:layout>
      <c:lineChart>
        <c:grouping val="standard"/>
        <c:ser>
          <c:idx val="0"/>
          <c:order val="0"/>
          <c:tx>
            <c:strRef>
              <c:f>Sheet1!$B$11</c:f>
              <c:strCache>
                <c:ptCount val="1"/>
                <c:pt idx="0">
                  <c:v>PTCL (4 Mbps) -  Karachchi, PK</c:v>
                </c:pt>
              </c:strCache>
            </c:strRef>
          </c:tx>
          <c:spPr>
            <a:ln w="19050">
              <a:solidFill>
                <a:srgbClr val="7030A0"/>
              </a:solidFill>
            </a:ln>
          </c:spPr>
          <c:marker>
            <c:symbol val="none"/>
          </c:marker>
          <c:cat>
            <c:numRef>
              <c:f>Sheet1!$A$12:$A$17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Sheet1!$B$12:$B$17</c:f>
              <c:numCache>
                <c:formatCode>General</c:formatCode>
                <c:ptCount val="6"/>
                <c:pt idx="0">
                  <c:v>231.33333333333334</c:v>
                </c:pt>
                <c:pt idx="1">
                  <c:v>210</c:v>
                </c:pt>
                <c:pt idx="2">
                  <c:v>143.72727272727272</c:v>
                </c:pt>
                <c:pt idx="3">
                  <c:v>161.42857142857142</c:v>
                </c:pt>
                <c:pt idx="4">
                  <c:v>201</c:v>
                </c:pt>
                <c:pt idx="5">
                  <c:v>153.6</c:v>
                </c:pt>
              </c:numCache>
            </c:numRef>
          </c:val>
        </c:ser>
        <c:ser>
          <c:idx val="1"/>
          <c:order val="1"/>
          <c:tx>
            <c:strRef>
              <c:f>Sheet1!$C$11</c:f>
              <c:strCache>
                <c:ptCount val="1"/>
                <c:pt idx="0">
                  <c:v>Dhiraagu Fixed BB (512 kbps) - Male, MV</c:v>
                </c:pt>
              </c:strCache>
            </c:strRef>
          </c:tx>
          <c:spPr>
            <a:ln w="19050"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cat>
            <c:numRef>
              <c:f>Sheet1!$A$12:$A$17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Sheet1!$C$12:$C$17</c:f>
              <c:numCache>
                <c:formatCode>General</c:formatCode>
                <c:ptCount val="6"/>
                <c:pt idx="0">
                  <c:v>163.5</c:v>
                </c:pt>
                <c:pt idx="1">
                  <c:v>110.30769230769231</c:v>
                </c:pt>
                <c:pt idx="2">
                  <c:v>99.733333333333334</c:v>
                </c:pt>
                <c:pt idx="3">
                  <c:v>142</c:v>
                </c:pt>
                <c:pt idx="4">
                  <c:v>134.58333333333334</c:v>
                </c:pt>
                <c:pt idx="5">
                  <c:v>145</c:v>
                </c:pt>
              </c:numCache>
            </c:numRef>
          </c:val>
        </c:ser>
        <c:ser>
          <c:idx val="2"/>
          <c:order val="2"/>
          <c:tx>
            <c:strRef>
              <c:f>Sheet1!$D$11</c:f>
              <c:strCache>
                <c:ptCount val="1"/>
                <c:pt idx="0">
                  <c:v>Dhiraagu Mobile BB (1 Mbps) - Male,MV</c:v>
                </c:pt>
              </c:strCache>
            </c:strRef>
          </c:tx>
          <c:spPr>
            <a:ln w="19050">
              <a:solidFill>
                <a:schemeClr val="bg2">
                  <a:lumMod val="25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Sheet1!$A$12:$A$17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Sheet1!$D$12:$D$17</c:f>
              <c:numCache>
                <c:formatCode>General</c:formatCode>
                <c:ptCount val="6"/>
                <c:pt idx="0">
                  <c:v>74.071428571428569</c:v>
                </c:pt>
                <c:pt idx="1">
                  <c:v>127.66666666666667</c:v>
                </c:pt>
                <c:pt idx="2">
                  <c:v>156.66666666666666</c:v>
                </c:pt>
                <c:pt idx="3">
                  <c:v>61.916666666666664</c:v>
                </c:pt>
                <c:pt idx="4">
                  <c:v>71.615384615384613</c:v>
                </c:pt>
                <c:pt idx="5">
                  <c:v>107.84615384615384</c:v>
                </c:pt>
              </c:numCache>
            </c:numRef>
          </c:val>
        </c:ser>
        <c:ser>
          <c:idx val="3"/>
          <c:order val="3"/>
          <c:tx>
            <c:strRef>
              <c:f>Sheet1!$E$11</c:f>
              <c:strCache>
                <c:ptCount val="1"/>
                <c:pt idx="0">
                  <c:v>Telkom (512 kbps) - Jakarta, ID</c:v>
                </c:pt>
              </c:strCache>
            </c:strRef>
          </c:tx>
          <c:spPr>
            <a:ln w="1905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Sheet1!$A$12:$A$17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Sheet1!$E$12:$E$17</c:f>
              <c:numCache>
                <c:formatCode>General</c:formatCode>
                <c:ptCount val="6"/>
                <c:pt idx="0">
                  <c:v>344.8</c:v>
                </c:pt>
                <c:pt idx="1">
                  <c:v>401</c:v>
                </c:pt>
                <c:pt idx="2">
                  <c:v>419.5</c:v>
                </c:pt>
                <c:pt idx="3">
                  <c:v>382.33333333333331</c:v>
                </c:pt>
                <c:pt idx="4">
                  <c:v>357.5</c:v>
                </c:pt>
                <c:pt idx="5">
                  <c:v>372.25</c:v>
                </c:pt>
              </c:numCache>
            </c:numRef>
          </c:val>
        </c:ser>
        <c:ser>
          <c:idx val="4"/>
          <c:order val="4"/>
          <c:tx>
            <c:strRef>
              <c:f>Sheet1!$F$11</c:f>
              <c:strCache>
                <c:ptCount val="1"/>
                <c:pt idx="0">
                  <c:v>Telkomsel 3G (7.2 Mbps) - Jakarta, ID</c:v>
                </c:pt>
              </c:strCache>
            </c:strRef>
          </c:tx>
          <c:spPr>
            <a:ln w="1905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Sheet1!$A$12:$A$17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Sheet1!$F$12:$F$17</c:f>
              <c:numCache>
                <c:formatCode>General</c:formatCode>
                <c:ptCount val="6"/>
                <c:pt idx="0">
                  <c:v>214.4</c:v>
                </c:pt>
                <c:pt idx="1">
                  <c:v>407</c:v>
                </c:pt>
                <c:pt idx="2">
                  <c:v>486.4</c:v>
                </c:pt>
                <c:pt idx="3">
                  <c:v>438.5</c:v>
                </c:pt>
                <c:pt idx="4">
                  <c:v>377.2</c:v>
                </c:pt>
                <c:pt idx="5">
                  <c:v>375.5</c:v>
                </c:pt>
              </c:numCache>
            </c:numRef>
          </c:val>
        </c:ser>
        <c:marker val="1"/>
        <c:axId val="92164480"/>
        <c:axId val="92166016"/>
      </c:lineChart>
      <c:catAx>
        <c:axId val="9216448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92166016"/>
        <c:crosses val="autoZero"/>
        <c:auto val="1"/>
        <c:lblAlgn val="ctr"/>
        <c:lblOffset val="100"/>
      </c:catAx>
      <c:valAx>
        <c:axId val="9216601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RTT (ms)</a:t>
                </a:r>
              </a:p>
            </c:rich>
          </c:tx>
          <c:layout>
            <c:manualLayout>
              <c:xMode val="edge"/>
              <c:yMode val="edge"/>
              <c:x val="3.837139526320124E-3"/>
              <c:y val="9.2982308148938209E-2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921644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77959943599602199"/>
          <c:w val="1"/>
          <c:h val="0.19872025731702214"/>
        </c:manualLayout>
      </c:layout>
      <c:txPr>
        <a:bodyPr/>
        <a:lstStyle/>
        <a:p>
          <a:pPr>
            <a:defRPr sz="900"/>
          </a:pPr>
          <a:endParaRPr lang="en-US"/>
        </a:p>
      </c:txPr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rich>
          <a:bodyPr/>
          <a:lstStyle/>
          <a:p>
            <a:pPr algn="l">
              <a:defRPr sz="1100"/>
            </a:pPr>
            <a:r>
              <a:rPr lang="en-US" sz="1100" b="1" i="0" u="none" strike="noStrike" baseline="0"/>
              <a:t>RTT when pinged to an international server</a:t>
            </a:r>
            <a:endParaRPr lang="en-US" sz="1100"/>
          </a:p>
        </c:rich>
      </c:tx>
      <c:layout/>
    </c:title>
    <c:plotArea>
      <c:layout>
        <c:manualLayout>
          <c:layoutTarget val="inner"/>
          <c:xMode val="edge"/>
          <c:yMode val="edge"/>
          <c:x val="0.10586284794466984"/>
          <c:y val="0.10868133353249543"/>
          <c:w val="0.86923617808964149"/>
          <c:h val="0.60089092571501401"/>
        </c:manualLayout>
      </c:layout>
      <c:lineChart>
        <c:grouping val="standard"/>
        <c:ser>
          <c:idx val="0"/>
          <c:order val="0"/>
          <c:tx>
            <c:strRef>
              <c:f>Sheet1!$I$11</c:f>
              <c:strCache>
                <c:ptCount val="1"/>
                <c:pt idx="0">
                  <c:v>PTCL (4 Mbps) -  Karachchi, PK</c:v>
                </c:pt>
              </c:strCache>
            </c:strRef>
          </c:tx>
          <c:spPr>
            <a:ln w="19050">
              <a:solidFill>
                <a:srgbClr val="7030A0"/>
              </a:solidFill>
            </a:ln>
          </c:spPr>
          <c:marker>
            <c:symbol val="none"/>
          </c:marker>
          <c:cat>
            <c:numRef>
              <c:f>Sheet1!$H$12:$H$17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Sheet1!$I$12:$I$17</c:f>
              <c:numCache>
                <c:formatCode>General</c:formatCode>
                <c:ptCount val="6"/>
                <c:pt idx="0">
                  <c:v>469.66666666666669</c:v>
                </c:pt>
                <c:pt idx="1">
                  <c:v>501.71428571428572</c:v>
                </c:pt>
                <c:pt idx="2">
                  <c:v>463.33333333333331</c:v>
                </c:pt>
                <c:pt idx="3">
                  <c:v>458.14285714285717</c:v>
                </c:pt>
                <c:pt idx="4">
                  <c:v>505.66666666666669</c:v>
                </c:pt>
                <c:pt idx="5">
                  <c:v>510.66666666666669</c:v>
                </c:pt>
              </c:numCache>
            </c:numRef>
          </c:val>
        </c:ser>
        <c:ser>
          <c:idx val="1"/>
          <c:order val="1"/>
          <c:tx>
            <c:strRef>
              <c:f>Sheet1!$J$11</c:f>
              <c:strCache>
                <c:ptCount val="1"/>
                <c:pt idx="0">
                  <c:v>Dhiraagu Fixed BB (512 kbps) - Male, MV</c:v>
                </c:pt>
              </c:strCache>
            </c:strRef>
          </c:tx>
          <c:spPr>
            <a:ln w="19050"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cat>
            <c:numRef>
              <c:f>Sheet1!$H$12:$H$17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Sheet1!$J$12:$J$17</c:f>
              <c:numCache>
                <c:formatCode>General</c:formatCode>
                <c:ptCount val="6"/>
                <c:pt idx="0">
                  <c:v>455.53846153846155</c:v>
                </c:pt>
                <c:pt idx="1">
                  <c:v>502.41666666666669</c:v>
                </c:pt>
                <c:pt idx="2">
                  <c:v>474.38461538461536</c:v>
                </c:pt>
                <c:pt idx="3">
                  <c:v>492.15384615384613</c:v>
                </c:pt>
                <c:pt idx="4">
                  <c:v>479</c:v>
                </c:pt>
                <c:pt idx="5">
                  <c:v>520.41666666666663</c:v>
                </c:pt>
              </c:numCache>
            </c:numRef>
          </c:val>
        </c:ser>
        <c:ser>
          <c:idx val="2"/>
          <c:order val="2"/>
          <c:tx>
            <c:strRef>
              <c:f>Sheet1!$K$11</c:f>
              <c:strCache>
                <c:ptCount val="1"/>
                <c:pt idx="0">
                  <c:v>Dhiraagu Mobile BB (1 Mbps) - Male,MV</c:v>
                </c:pt>
              </c:strCache>
            </c:strRef>
          </c:tx>
          <c:spPr>
            <a:ln w="19050">
              <a:solidFill>
                <a:schemeClr val="bg2">
                  <a:lumMod val="25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Sheet1!$H$12:$H$17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Sheet1!$K$12:$K$17</c:f>
              <c:numCache>
                <c:formatCode>General</c:formatCode>
                <c:ptCount val="6"/>
                <c:pt idx="0">
                  <c:v>478.92307692307691</c:v>
                </c:pt>
                <c:pt idx="1">
                  <c:v>522.75</c:v>
                </c:pt>
                <c:pt idx="2">
                  <c:v>482.30769230769232</c:v>
                </c:pt>
                <c:pt idx="3">
                  <c:v>396.16666666666669</c:v>
                </c:pt>
                <c:pt idx="4">
                  <c:v>461.07692307692309</c:v>
                </c:pt>
                <c:pt idx="5">
                  <c:v>509.38461538461536</c:v>
                </c:pt>
              </c:numCache>
            </c:numRef>
          </c:val>
        </c:ser>
        <c:ser>
          <c:idx val="3"/>
          <c:order val="3"/>
          <c:tx>
            <c:strRef>
              <c:f>Sheet1!$L$11</c:f>
              <c:strCache>
                <c:ptCount val="1"/>
                <c:pt idx="0">
                  <c:v>Telkom (512 kbps) - Jakarta, ID</c:v>
                </c:pt>
              </c:strCache>
            </c:strRef>
          </c:tx>
          <c:spPr>
            <a:ln w="1905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Sheet1!$H$12:$H$17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Sheet1!$L$12:$L$17</c:f>
              <c:numCache>
                <c:formatCode>General</c:formatCode>
                <c:ptCount val="6"/>
                <c:pt idx="0">
                  <c:v>477.16666666666669</c:v>
                </c:pt>
                <c:pt idx="1">
                  <c:v>418</c:v>
                </c:pt>
                <c:pt idx="2">
                  <c:v>451.6</c:v>
                </c:pt>
                <c:pt idx="3">
                  <c:v>458</c:v>
                </c:pt>
                <c:pt idx="4">
                  <c:v>420</c:v>
                </c:pt>
                <c:pt idx="5">
                  <c:v>418.25</c:v>
                </c:pt>
              </c:numCache>
            </c:numRef>
          </c:val>
        </c:ser>
        <c:ser>
          <c:idx val="4"/>
          <c:order val="4"/>
          <c:tx>
            <c:strRef>
              <c:f>Sheet1!$M$11</c:f>
              <c:strCache>
                <c:ptCount val="1"/>
                <c:pt idx="0">
                  <c:v>Telkomsel 3G (7.2 Mbps) - Jakarta, ID</c:v>
                </c:pt>
              </c:strCache>
            </c:strRef>
          </c:tx>
          <c:spPr>
            <a:ln w="1905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Sheet1!$H$12:$H$17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Sheet1!$M$12:$M$17</c:f>
              <c:numCache>
                <c:formatCode>General</c:formatCode>
                <c:ptCount val="6"/>
                <c:pt idx="0">
                  <c:v>493.33333333333331</c:v>
                </c:pt>
                <c:pt idx="1">
                  <c:v>454</c:v>
                </c:pt>
                <c:pt idx="2">
                  <c:v>500.25</c:v>
                </c:pt>
                <c:pt idx="3">
                  <c:v>468</c:v>
                </c:pt>
                <c:pt idx="4">
                  <c:v>605.79999999999995</c:v>
                </c:pt>
                <c:pt idx="5">
                  <c:v>476.5</c:v>
                </c:pt>
              </c:numCache>
            </c:numRef>
          </c:val>
        </c:ser>
        <c:marker val="1"/>
        <c:axId val="92025984"/>
        <c:axId val="92027520"/>
      </c:lineChart>
      <c:catAx>
        <c:axId val="9202598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92027520"/>
        <c:crosses val="autoZero"/>
        <c:auto val="1"/>
        <c:lblAlgn val="ctr"/>
        <c:lblOffset val="100"/>
      </c:catAx>
      <c:valAx>
        <c:axId val="9202752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RTT (ms)</a:t>
                </a:r>
              </a:p>
            </c:rich>
          </c:tx>
          <c:layout>
            <c:manualLayout>
              <c:xMode val="edge"/>
              <c:yMode val="edge"/>
              <c:x val="3.8371395263201249E-3"/>
              <c:y val="9.2982308148938209E-2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920259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77959943599602222"/>
          <c:w val="1"/>
          <c:h val="0.19872025731702223"/>
        </c:manualLayout>
      </c:layout>
      <c:txPr>
        <a:bodyPr/>
        <a:lstStyle/>
        <a:p>
          <a:pPr>
            <a:defRPr sz="900"/>
          </a:pPr>
          <a:endParaRPr lang="en-US"/>
        </a:p>
      </c:txPr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Jitter</a:t>
            </a:r>
          </a:p>
        </c:rich>
      </c:tx>
      <c:layout>
        <c:manualLayout>
          <c:xMode val="edge"/>
          <c:yMode val="edge"/>
          <c:x val="5.2083187647725463E-4"/>
          <c:y val="1.6903497527925287E-2"/>
        </c:manualLayout>
      </c:layout>
    </c:title>
    <c:plotArea>
      <c:layout>
        <c:manualLayout>
          <c:layoutTarget val="inner"/>
          <c:xMode val="edge"/>
          <c:yMode val="edge"/>
          <c:x val="8.5389761448557533E-2"/>
          <c:y val="9.7199841298907408E-2"/>
          <c:w val="0.88855932084865763"/>
          <c:h val="0.62805865836538166"/>
        </c:manualLayout>
      </c:layout>
      <c:lineChart>
        <c:grouping val="standard"/>
        <c:ser>
          <c:idx val="0"/>
          <c:order val="0"/>
          <c:tx>
            <c:strRef>
              <c:f>'Data - International'!$C$33</c:f>
              <c:strCache>
                <c:ptCount val="1"/>
                <c:pt idx="0">
                  <c:v>Banglalion - BD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numRef>
              <c:f>'Data - International'!$B$34:$B$39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'Data - International'!$C$34:$C$39</c:f>
              <c:numCache>
                <c:formatCode>General</c:formatCode>
                <c:ptCount val="6"/>
                <c:pt idx="0">
                  <c:v>286</c:v>
                </c:pt>
                <c:pt idx="1">
                  <c:v>281.25</c:v>
                </c:pt>
                <c:pt idx="2">
                  <c:v>239</c:v>
                </c:pt>
                <c:pt idx="3">
                  <c:v>229.25</c:v>
                </c:pt>
                <c:pt idx="4">
                  <c:v>216.25</c:v>
                </c:pt>
                <c:pt idx="5">
                  <c:v>255.5</c:v>
                </c:pt>
              </c:numCache>
            </c:numRef>
          </c:val>
        </c:ser>
        <c:ser>
          <c:idx val="1"/>
          <c:order val="1"/>
          <c:tx>
            <c:strRef>
              <c:f>'Data - International'!$D$33</c:f>
              <c:strCache>
                <c:ptCount val="1"/>
                <c:pt idx="0">
                  <c:v>Qubee - BD</c:v>
                </c:pt>
              </c:strCache>
            </c:strRef>
          </c:tx>
          <c:spPr>
            <a:ln w="19050"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'Data - International'!$B$34:$B$39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'Data - International'!$D$34:$D$39</c:f>
              <c:numCache>
                <c:formatCode>General</c:formatCode>
                <c:ptCount val="6"/>
                <c:pt idx="0">
                  <c:v>222</c:v>
                </c:pt>
                <c:pt idx="1">
                  <c:v>256.25</c:v>
                </c:pt>
                <c:pt idx="2">
                  <c:v>266.25</c:v>
                </c:pt>
                <c:pt idx="3">
                  <c:v>246.5</c:v>
                </c:pt>
                <c:pt idx="4">
                  <c:v>291</c:v>
                </c:pt>
                <c:pt idx="5">
                  <c:v>266</c:v>
                </c:pt>
              </c:numCache>
            </c:numRef>
          </c:val>
        </c:ser>
        <c:ser>
          <c:idx val="2"/>
          <c:order val="2"/>
          <c:tx>
            <c:strRef>
              <c:f>'Data - International'!$E$33</c:f>
              <c:strCache>
                <c:ptCount val="1"/>
                <c:pt idx="0">
                  <c:v>Dhiraagu Fixed BB - MV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'Data - International'!$B$34:$B$39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'Data - International'!$E$34:$E$39</c:f>
              <c:numCache>
                <c:formatCode>0</c:formatCode>
                <c:ptCount val="6"/>
                <c:pt idx="0">
                  <c:v>258.30769230769232</c:v>
                </c:pt>
                <c:pt idx="1">
                  <c:v>269.5</c:v>
                </c:pt>
                <c:pt idx="2">
                  <c:v>278.92307692307691</c:v>
                </c:pt>
                <c:pt idx="3">
                  <c:v>267.23076923076923</c:v>
                </c:pt>
                <c:pt idx="4">
                  <c:v>229.75</c:v>
                </c:pt>
                <c:pt idx="5">
                  <c:v>235.33333333333334</c:v>
                </c:pt>
              </c:numCache>
            </c:numRef>
          </c:val>
        </c:ser>
        <c:ser>
          <c:idx val="3"/>
          <c:order val="3"/>
          <c:tx>
            <c:strRef>
              <c:f>'Data - International'!$F$33</c:f>
              <c:strCache>
                <c:ptCount val="1"/>
                <c:pt idx="0">
                  <c:v>Dhiraagu Mobile BB - MV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'Data - International'!$B$34:$B$39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'Data - International'!$F$34:$F$39</c:f>
              <c:numCache>
                <c:formatCode>0</c:formatCode>
                <c:ptCount val="6"/>
                <c:pt idx="0">
                  <c:v>233.38461538461539</c:v>
                </c:pt>
                <c:pt idx="1">
                  <c:v>202.41666666666666</c:v>
                </c:pt>
                <c:pt idx="2">
                  <c:v>197.76923076923077</c:v>
                </c:pt>
                <c:pt idx="3">
                  <c:v>197.75</c:v>
                </c:pt>
                <c:pt idx="4">
                  <c:v>206.53846153846155</c:v>
                </c:pt>
                <c:pt idx="5">
                  <c:v>245.76923076923077</c:v>
                </c:pt>
              </c:numCache>
            </c:numRef>
          </c:val>
        </c:ser>
        <c:ser>
          <c:idx val="4"/>
          <c:order val="4"/>
          <c:tx>
            <c:strRef>
              <c:f>'Data - International'!$G$33</c:f>
              <c:strCache>
                <c:ptCount val="1"/>
                <c:pt idx="0">
                  <c:v>PTCL - PK</c:v>
                </c:pt>
              </c:strCache>
            </c:strRef>
          </c:tx>
          <c:spPr>
            <a:ln w="19050">
              <a:solidFill>
                <a:srgbClr val="9BBB59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'Data - International'!$B$34:$B$39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'Data - International'!$G$34:$G$39</c:f>
              <c:numCache>
                <c:formatCode>General</c:formatCode>
                <c:ptCount val="6"/>
                <c:pt idx="0">
                  <c:v>260.16666666666669</c:v>
                </c:pt>
                <c:pt idx="1">
                  <c:v>254.85714285714286</c:v>
                </c:pt>
                <c:pt idx="2">
                  <c:v>217</c:v>
                </c:pt>
                <c:pt idx="3">
                  <c:v>213.85714285714286</c:v>
                </c:pt>
                <c:pt idx="4">
                  <c:v>234.33333333333334</c:v>
                </c:pt>
                <c:pt idx="5">
                  <c:v>228.16666666666666</c:v>
                </c:pt>
              </c:numCache>
            </c:numRef>
          </c:val>
        </c:ser>
        <c:ser>
          <c:idx val="5"/>
          <c:order val="5"/>
          <c:tx>
            <c:strRef>
              <c:f>'Data - International'!$H$33</c:f>
              <c:strCache>
                <c:ptCount val="1"/>
                <c:pt idx="0">
                  <c:v>Telkom - ID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numRef>
              <c:f>'Data - International'!$B$34:$B$39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'Data - International'!$H$34:$H$39</c:f>
              <c:numCache>
                <c:formatCode>General</c:formatCode>
                <c:ptCount val="6"/>
                <c:pt idx="0">
                  <c:v>354.83333333333331</c:v>
                </c:pt>
                <c:pt idx="1">
                  <c:v>249.66666666666666</c:v>
                </c:pt>
                <c:pt idx="2">
                  <c:v>311.8</c:v>
                </c:pt>
                <c:pt idx="3">
                  <c:v>307.83333333333331</c:v>
                </c:pt>
                <c:pt idx="4">
                  <c:v>317.83333333333331</c:v>
                </c:pt>
                <c:pt idx="5">
                  <c:v>322.25</c:v>
                </c:pt>
              </c:numCache>
            </c:numRef>
          </c:val>
        </c:ser>
        <c:ser>
          <c:idx val="6"/>
          <c:order val="6"/>
          <c:tx>
            <c:strRef>
              <c:f>'Data - International'!$I$33</c:f>
              <c:strCache>
                <c:ptCount val="1"/>
                <c:pt idx="0">
                  <c:v>Telkomsel 3G - ID</c:v>
                </c:pt>
              </c:strCache>
            </c:strRef>
          </c:tx>
          <c:spPr>
            <a:ln w="19050"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'Data - International'!$B$34:$B$39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'Data - International'!$I$34:$I$39</c:f>
              <c:numCache>
                <c:formatCode>General</c:formatCode>
                <c:ptCount val="6"/>
                <c:pt idx="0">
                  <c:v>322.83333333333331</c:v>
                </c:pt>
                <c:pt idx="1">
                  <c:v>244</c:v>
                </c:pt>
                <c:pt idx="2">
                  <c:v>275</c:v>
                </c:pt>
                <c:pt idx="3">
                  <c:v>288.5</c:v>
                </c:pt>
                <c:pt idx="4">
                  <c:v>258.39999999999998</c:v>
                </c:pt>
                <c:pt idx="5">
                  <c:v>312.5</c:v>
                </c:pt>
              </c:numCache>
            </c:numRef>
          </c:val>
        </c:ser>
        <c:marker val="1"/>
        <c:axId val="80882304"/>
        <c:axId val="80888192"/>
      </c:lineChart>
      <c:catAx>
        <c:axId val="80882304"/>
        <c:scaling>
          <c:orientation val="minMax"/>
        </c:scaling>
        <c:axPos val="b"/>
        <c:numFmt formatCode="General" sourceLinked="1"/>
        <c:majorTickMark val="none"/>
        <c:tickLblPos val="nextTo"/>
        <c:crossAx val="80888192"/>
        <c:crosses val="autoZero"/>
        <c:auto val="1"/>
        <c:lblAlgn val="ctr"/>
        <c:lblOffset val="100"/>
      </c:catAx>
      <c:valAx>
        <c:axId val="8088819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808823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81848196301043752"/>
          <c:w val="0.98318550323305498"/>
          <c:h val="0.15826222303607446"/>
        </c:manualLayout>
      </c:layout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autoTitleDeleted val="1"/>
    <c:plotArea>
      <c:layout>
        <c:manualLayout>
          <c:layoutTarget val="inner"/>
          <c:xMode val="edge"/>
          <c:yMode val="edge"/>
          <c:x val="8.5389761448557588E-2"/>
          <c:y val="9.7199841298907408E-2"/>
          <c:w val="0.88855932084865796"/>
          <c:h val="0.62805865836538122"/>
        </c:manualLayout>
      </c:layout>
      <c:lineChart>
        <c:grouping val="standard"/>
        <c:ser>
          <c:idx val="0"/>
          <c:order val="0"/>
          <c:tx>
            <c:strRef>
              <c:f>'Data - International'!$C$10</c:f>
              <c:strCache>
                <c:ptCount val="1"/>
                <c:pt idx="0">
                  <c:v>Banglalion - BD</c:v>
                </c:pt>
              </c:strCache>
            </c:strRef>
          </c:tx>
          <c:spPr>
            <a:ln w="22225"/>
          </c:spPr>
          <c:cat>
            <c:numRef>
              <c:f>'Data - International'!$B$11:$B$16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'Data - International'!$C$11:$C$16</c:f>
              <c:numCache>
                <c:formatCode>0%</c:formatCode>
                <c:ptCount val="6"/>
                <c:pt idx="0">
                  <c:v>0.9677734375</c:v>
                </c:pt>
                <c:pt idx="1">
                  <c:v>0.96875</c:v>
                </c:pt>
                <c:pt idx="2">
                  <c:v>0.962890625</c:v>
                </c:pt>
                <c:pt idx="3">
                  <c:v>0.9677734375</c:v>
                </c:pt>
                <c:pt idx="4">
                  <c:v>0.96826171875</c:v>
                </c:pt>
                <c:pt idx="5">
                  <c:v>0.9326171875</c:v>
                </c:pt>
              </c:numCache>
            </c:numRef>
          </c:val>
        </c:ser>
        <c:ser>
          <c:idx val="1"/>
          <c:order val="1"/>
          <c:tx>
            <c:strRef>
              <c:f>'Data - International'!$D$10</c:f>
              <c:strCache>
                <c:ptCount val="1"/>
                <c:pt idx="0">
                  <c:v>Qubee - BD</c:v>
                </c:pt>
              </c:strCache>
            </c:strRef>
          </c:tx>
          <c:spPr>
            <a:ln w="22225"/>
          </c:spPr>
          <c:cat>
            <c:numRef>
              <c:f>'Data - International'!$B$11:$B$16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'Data - International'!$D$11:$D$16</c:f>
              <c:numCache>
                <c:formatCode>0%</c:formatCode>
                <c:ptCount val="6"/>
                <c:pt idx="0">
                  <c:v>0.95974999999999999</c:v>
                </c:pt>
                <c:pt idx="1">
                  <c:v>0.95850000000000002</c:v>
                </c:pt>
                <c:pt idx="2">
                  <c:v>0.80549999999999999</c:v>
                </c:pt>
                <c:pt idx="3">
                  <c:v>0.75949999999999995</c:v>
                </c:pt>
                <c:pt idx="4">
                  <c:v>0.89749999999999996</c:v>
                </c:pt>
                <c:pt idx="5">
                  <c:v>0.8145</c:v>
                </c:pt>
              </c:numCache>
            </c:numRef>
          </c:val>
        </c:ser>
        <c:ser>
          <c:idx val="2"/>
          <c:order val="2"/>
          <c:tx>
            <c:strRef>
              <c:f>'Data - International'!$E$10</c:f>
              <c:strCache>
                <c:ptCount val="1"/>
                <c:pt idx="0">
                  <c:v>Dhiraagu Fixed BB - MV</c:v>
                </c:pt>
              </c:strCache>
            </c:strRef>
          </c:tx>
          <c:spPr>
            <a:ln w="22225"/>
          </c:spPr>
          <c:cat>
            <c:numRef>
              <c:f>'Data - International'!$B$11:$B$16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'Data - International'!$E$11:$E$16</c:f>
              <c:numCache>
                <c:formatCode>0%</c:formatCode>
                <c:ptCount val="6"/>
                <c:pt idx="0">
                  <c:v>0.83683894230769229</c:v>
                </c:pt>
                <c:pt idx="1">
                  <c:v>0.85286458333333337</c:v>
                </c:pt>
                <c:pt idx="2">
                  <c:v>0.72791466346153844</c:v>
                </c:pt>
                <c:pt idx="3">
                  <c:v>0.74504206730769229</c:v>
                </c:pt>
                <c:pt idx="4">
                  <c:v>0.75130208333333337</c:v>
                </c:pt>
                <c:pt idx="5">
                  <c:v>0.70947265625</c:v>
                </c:pt>
              </c:numCache>
            </c:numRef>
          </c:val>
        </c:ser>
        <c:ser>
          <c:idx val="3"/>
          <c:order val="3"/>
          <c:tx>
            <c:strRef>
              <c:f>'Data - International'!$F$10</c:f>
              <c:strCache>
                <c:ptCount val="1"/>
                <c:pt idx="0">
                  <c:v>Dhiraagu Mobile BB - MV</c:v>
                </c:pt>
              </c:strCache>
            </c:strRef>
          </c:tx>
          <c:spPr>
            <a:ln w="22225"/>
          </c:spPr>
          <c:cat>
            <c:numRef>
              <c:f>'Data - International'!$B$11:$B$16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'Data - International'!$F$11:$F$16</c:f>
              <c:numCache>
                <c:formatCode>0%</c:formatCode>
                <c:ptCount val="6"/>
                <c:pt idx="0">
                  <c:v>1.1176153846153845</c:v>
                </c:pt>
                <c:pt idx="1">
                  <c:v>1.2770833333333333</c:v>
                </c:pt>
                <c:pt idx="2">
                  <c:v>1.3954615384615385</c:v>
                </c:pt>
                <c:pt idx="3">
                  <c:v>1.3360000000000001</c:v>
                </c:pt>
                <c:pt idx="4">
                  <c:v>1.2586923076923076</c:v>
                </c:pt>
                <c:pt idx="5">
                  <c:v>1.2191538461538463</c:v>
                </c:pt>
              </c:numCache>
            </c:numRef>
          </c:val>
        </c:ser>
        <c:ser>
          <c:idx val="4"/>
          <c:order val="4"/>
          <c:tx>
            <c:strRef>
              <c:f>'Data - International'!$G$10</c:f>
              <c:strCache>
                <c:ptCount val="1"/>
                <c:pt idx="0">
                  <c:v>PTCL - PK</c:v>
                </c:pt>
              </c:strCache>
            </c:strRef>
          </c:tx>
          <c:spPr>
            <a:ln w="22225"/>
          </c:spPr>
          <c:cat>
            <c:numRef>
              <c:f>'Data - International'!$B$11:$B$16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'Data - International'!$G$11:$G$16</c:f>
              <c:numCache>
                <c:formatCode>0%</c:formatCode>
                <c:ptCount val="6"/>
                <c:pt idx="0">
                  <c:v>0.26750000000000002</c:v>
                </c:pt>
                <c:pt idx="1">
                  <c:v>0.30632142857142858</c:v>
                </c:pt>
                <c:pt idx="2">
                  <c:v>0.27179166666666671</c:v>
                </c:pt>
                <c:pt idx="3">
                  <c:v>0.31292857142857144</c:v>
                </c:pt>
                <c:pt idx="4">
                  <c:v>0.27204166666666668</c:v>
                </c:pt>
                <c:pt idx="5">
                  <c:v>0.23179166666666665</c:v>
                </c:pt>
              </c:numCache>
            </c:numRef>
          </c:val>
        </c:ser>
        <c:ser>
          <c:idx val="5"/>
          <c:order val="5"/>
          <c:tx>
            <c:strRef>
              <c:f>'Data - International'!$H$10</c:f>
              <c:strCache>
                <c:ptCount val="1"/>
                <c:pt idx="0">
                  <c:v>Telkom - ID</c:v>
                </c:pt>
              </c:strCache>
            </c:strRef>
          </c:tx>
          <c:spPr>
            <a:ln w="22225"/>
          </c:spPr>
          <c:cat>
            <c:numRef>
              <c:f>'Data - International'!$B$11:$B$16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'Data - International'!$H$11:$H$16</c:f>
              <c:numCache>
                <c:formatCode>0%</c:formatCode>
                <c:ptCount val="6"/>
                <c:pt idx="0">
                  <c:v>0.97135416666666663</c:v>
                </c:pt>
                <c:pt idx="1">
                  <c:v>1.033203125</c:v>
                </c:pt>
                <c:pt idx="2">
                  <c:v>0.88554687499999996</c:v>
                </c:pt>
                <c:pt idx="3">
                  <c:v>1.0817057291666667</c:v>
                </c:pt>
                <c:pt idx="4">
                  <c:v>0.6982421875</c:v>
                </c:pt>
                <c:pt idx="5">
                  <c:v>1.0849609375</c:v>
                </c:pt>
              </c:numCache>
            </c:numRef>
          </c:val>
        </c:ser>
        <c:ser>
          <c:idx val="6"/>
          <c:order val="6"/>
          <c:tx>
            <c:strRef>
              <c:f>'Data - International'!$I$10</c:f>
              <c:strCache>
                <c:ptCount val="1"/>
                <c:pt idx="0">
                  <c:v>Telkomsel 3G- ID</c:v>
                </c:pt>
              </c:strCache>
            </c:strRef>
          </c:tx>
          <c:spPr>
            <a:ln w="22225"/>
          </c:spPr>
          <c:cat>
            <c:numRef>
              <c:f>'Data - International'!$B$11:$B$16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'Data - International'!$I$11:$I$16</c:f>
              <c:numCache>
                <c:formatCode>0%</c:formatCode>
                <c:ptCount val="6"/>
                <c:pt idx="0">
                  <c:v>8.4629629629629638E-2</c:v>
                </c:pt>
                <c:pt idx="1">
                  <c:v>7.722222222222222E-2</c:v>
                </c:pt>
                <c:pt idx="2">
                  <c:v>7.059027777777778E-2</c:v>
                </c:pt>
                <c:pt idx="3">
                  <c:v>9.4305555555555559E-2</c:v>
                </c:pt>
                <c:pt idx="4">
                  <c:v>8.7083333333333332E-2</c:v>
                </c:pt>
                <c:pt idx="5">
                  <c:v>9.2673611111111109E-2</c:v>
                </c:pt>
              </c:numCache>
            </c:numRef>
          </c:val>
        </c:ser>
        <c:marker val="1"/>
        <c:axId val="86577920"/>
        <c:axId val="86579456"/>
      </c:lineChart>
      <c:catAx>
        <c:axId val="86577920"/>
        <c:scaling>
          <c:orientation val="minMax"/>
        </c:scaling>
        <c:axPos val="b"/>
        <c:numFmt formatCode="General" sourceLinked="1"/>
        <c:majorTickMark val="none"/>
        <c:tickLblPos val="nextTo"/>
        <c:crossAx val="86579456"/>
        <c:crosses val="autoZero"/>
        <c:auto val="1"/>
        <c:lblAlgn val="ctr"/>
        <c:lblOffset val="100"/>
      </c:catAx>
      <c:valAx>
        <c:axId val="8657945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Actual vs. Advertised (%)</a:t>
                </a:r>
              </a:p>
            </c:rich>
          </c:tx>
          <c:layout>
            <c:manualLayout>
              <c:xMode val="edge"/>
              <c:yMode val="edge"/>
              <c:x val="0"/>
              <c:y val="0.20321019872515936"/>
            </c:manualLayout>
          </c:layout>
        </c:title>
        <c:numFmt formatCode="0%" sourceLinked="1"/>
        <c:majorTickMark val="none"/>
        <c:tickLblPos val="nextTo"/>
        <c:crossAx val="865779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81848196301043752"/>
          <c:w val="0.98318550323305498"/>
          <c:h val="0.15826222303607437"/>
        </c:manualLayout>
      </c:layout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rich>
          <a:bodyPr/>
          <a:lstStyle/>
          <a:p>
            <a:pPr algn="l">
              <a:defRPr sz="1100"/>
            </a:pPr>
            <a:r>
              <a:rPr lang="en-US" sz="1100" b="1" i="0" u="none" strike="noStrike" baseline="0"/>
              <a:t>Download from an International server</a:t>
            </a:r>
            <a:endParaRPr lang="en-US" sz="1100"/>
          </a:p>
        </c:rich>
      </c:tx>
      <c:layout/>
    </c:title>
    <c:plotArea>
      <c:layout>
        <c:manualLayout>
          <c:layoutTarget val="inner"/>
          <c:xMode val="edge"/>
          <c:yMode val="edge"/>
          <c:x val="0.10586284794466974"/>
          <c:y val="0.10868133353249543"/>
          <c:w val="0.86923617808964149"/>
          <c:h val="0.60089092571501401"/>
        </c:manualLayout>
      </c:layout>
      <c:lineChart>
        <c:grouping val="standard"/>
        <c:ser>
          <c:idx val="0"/>
          <c:order val="0"/>
          <c:tx>
            <c:strRef>
              <c:f>Fixed!$B$15</c:f>
              <c:strCache>
                <c:ptCount val="1"/>
                <c:pt idx="0">
                  <c:v>Banglalion (512 kbps) - Dhaka, BD</c:v>
                </c:pt>
              </c:strCache>
            </c:strRef>
          </c:tx>
          <c:spPr>
            <a:ln w="19050">
              <a:solidFill>
                <a:srgbClr val="9BBB59"/>
              </a:solidFill>
            </a:ln>
          </c:spPr>
          <c:marker>
            <c:symbol val="none"/>
          </c:marker>
          <c:cat>
            <c:numRef>
              <c:f>Fixed!$A$16:$A$21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Fixed!$B$16:$B$21</c:f>
              <c:numCache>
                <c:formatCode>General</c:formatCode>
                <c:ptCount val="6"/>
                <c:pt idx="0">
                  <c:v>495.5</c:v>
                </c:pt>
                <c:pt idx="1">
                  <c:v>496</c:v>
                </c:pt>
                <c:pt idx="2">
                  <c:v>493</c:v>
                </c:pt>
                <c:pt idx="3">
                  <c:v>495.5</c:v>
                </c:pt>
                <c:pt idx="4">
                  <c:v>495.75</c:v>
                </c:pt>
                <c:pt idx="5">
                  <c:v>477.5</c:v>
                </c:pt>
              </c:numCache>
            </c:numRef>
          </c:val>
        </c:ser>
        <c:ser>
          <c:idx val="1"/>
          <c:order val="1"/>
          <c:tx>
            <c:strRef>
              <c:f>Fixed!$C$15</c:f>
              <c:strCache>
                <c:ptCount val="1"/>
                <c:pt idx="0">
                  <c:v>Qubee (1 Mbps) - Dhaka, BD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Fixed!$A$16:$A$21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Fixed!$C$16:$C$21</c:f>
              <c:numCache>
                <c:formatCode>General</c:formatCode>
                <c:ptCount val="6"/>
                <c:pt idx="0">
                  <c:v>959.75</c:v>
                </c:pt>
                <c:pt idx="1">
                  <c:v>958.5</c:v>
                </c:pt>
                <c:pt idx="2">
                  <c:v>805.5</c:v>
                </c:pt>
                <c:pt idx="3">
                  <c:v>759.5</c:v>
                </c:pt>
                <c:pt idx="4">
                  <c:v>897.5</c:v>
                </c:pt>
                <c:pt idx="5">
                  <c:v>814.5</c:v>
                </c:pt>
              </c:numCache>
            </c:numRef>
          </c:val>
        </c:ser>
        <c:ser>
          <c:idx val="2"/>
          <c:order val="2"/>
          <c:tx>
            <c:strRef>
              <c:f>Fixed!$D$15</c:f>
              <c:strCache>
                <c:ptCount val="1"/>
                <c:pt idx="0">
                  <c:v>BSNL (2 Mbps) - Bangalore, IN</c:v>
                </c:pt>
              </c:strCache>
            </c:strRef>
          </c:tx>
          <c:spPr>
            <a:ln w="1905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Fixed!$A$16:$A$21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Fixed!$D$16:$D$21</c:f>
              <c:numCache>
                <c:formatCode>0</c:formatCode>
                <c:ptCount val="6"/>
                <c:pt idx="0" formatCode="General">
                  <c:v>856</c:v>
                </c:pt>
                <c:pt idx="1">
                  <c:v>874</c:v>
                </c:pt>
                <c:pt idx="2">
                  <c:v>663.5</c:v>
                </c:pt>
                <c:pt idx="3">
                  <c:v>814</c:v>
                </c:pt>
                <c:pt idx="4">
                  <c:v>858.75</c:v>
                </c:pt>
                <c:pt idx="5">
                  <c:v>706.25</c:v>
                </c:pt>
              </c:numCache>
            </c:numRef>
          </c:val>
        </c:ser>
        <c:ser>
          <c:idx val="3"/>
          <c:order val="3"/>
          <c:tx>
            <c:strRef>
              <c:f>Fixed!$E$15</c:f>
              <c:strCache>
                <c:ptCount val="1"/>
                <c:pt idx="0">
                  <c:v>BSNL (2 Mbps) - Chennai, IN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Fixed!$A$16:$A$21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Fixed!$E$16:$E$21</c:f>
              <c:numCache>
                <c:formatCode>0</c:formatCode>
                <c:ptCount val="6"/>
                <c:pt idx="0" formatCode="General">
                  <c:v>944.8</c:v>
                </c:pt>
                <c:pt idx="1">
                  <c:v>988</c:v>
                </c:pt>
                <c:pt idx="2">
                  <c:v>299.66666666666669</c:v>
                </c:pt>
                <c:pt idx="3">
                  <c:v>817.33333333333337</c:v>
                </c:pt>
                <c:pt idx="4">
                  <c:v>584.25</c:v>
                </c:pt>
                <c:pt idx="5">
                  <c:v>381.25</c:v>
                </c:pt>
              </c:numCache>
            </c:numRef>
          </c:val>
        </c:ser>
        <c:ser>
          <c:idx val="4"/>
          <c:order val="4"/>
          <c:tx>
            <c:strRef>
              <c:f>Fixed!$F$15</c:f>
              <c:strCache>
                <c:ptCount val="1"/>
                <c:pt idx="0">
                  <c:v>Airtel (2 Mbps) - New Delhi, IN</c:v>
                </c:pt>
              </c:strCache>
            </c:strRef>
          </c:tx>
          <c:spPr>
            <a:ln w="1905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Fixed!$A$16:$A$21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Fixed!$F$16:$F$21</c:f>
              <c:numCache>
                <c:formatCode>General</c:formatCode>
                <c:ptCount val="6"/>
                <c:pt idx="0">
                  <c:v>1141.4000000000001</c:v>
                </c:pt>
                <c:pt idx="1">
                  <c:v>1028.25</c:v>
                </c:pt>
                <c:pt idx="2">
                  <c:v>1114.25</c:v>
                </c:pt>
                <c:pt idx="3">
                  <c:v>1066.25</c:v>
                </c:pt>
                <c:pt idx="4">
                  <c:v>1028.25</c:v>
                </c:pt>
                <c:pt idx="5">
                  <c:v>1073.5</c:v>
                </c:pt>
              </c:numCache>
            </c:numRef>
          </c:val>
        </c:ser>
        <c:ser>
          <c:idx val="5"/>
          <c:order val="5"/>
          <c:tx>
            <c:strRef>
              <c:f>Fixed!$G$15</c:f>
              <c:strCache>
                <c:ptCount val="1"/>
                <c:pt idx="0">
                  <c:v>Dhiraagu Fixed BB (512 kbps) - Male, MV</c:v>
                </c:pt>
              </c:strCache>
            </c:strRef>
          </c:tx>
          <c:spPr>
            <a:ln w="19050"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cat>
            <c:numRef>
              <c:f>Fixed!$A$16:$A$21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Fixed!$G$16:$G$21</c:f>
              <c:numCache>
                <c:formatCode>0</c:formatCode>
                <c:ptCount val="6"/>
                <c:pt idx="0">
                  <c:v>428.46153846153845</c:v>
                </c:pt>
                <c:pt idx="1">
                  <c:v>436.66666666666669</c:v>
                </c:pt>
                <c:pt idx="2">
                  <c:v>372.69230769230768</c:v>
                </c:pt>
                <c:pt idx="3">
                  <c:v>381.46153846153845</c:v>
                </c:pt>
                <c:pt idx="4">
                  <c:v>384.66666666666669</c:v>
                </c:pt>
                <c:pt idx="5">
                  <c:v>363.25</c:v>
                </c:pt>
              </c:numCache>
            </c:numRef>
          </c:val>
        </c:ser>
        <c:ser>
          <c:idx val="6"/>
          <c:order val="6"/>
          <c:tx>
            <c:strRef>
              <c:f>Fixed!$H$15</c:f>
              <c:strCache>
                <c:ptCount val="1"/>
                <c:pt idx="0">
                  <c:v>PTCL (4 Mbps) -  Karachchi, PK</c:v>
                </c:pt>
              </c:strCache>
            </c:strRef>
          </c:tx>
          <c:spPr>
            <a:ln w="1905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Fixed!$A$16:$A$21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Fixed!$H$16:$H$21</c:f>
              <c:numCache>
                <c:formatCode>General</c:formatCode>
                <c:ptCount val="6"/>
                <c:pt idx="0">
                  <c:v>1070</c:v>
                </c:pt>
                <c:pt idx="1">
                  <c:v>1225.2857142857142</c:v>
                </c:pt>
                <c:pt idx="2">
                  <c:v>1087.1666666666667</c:v>
                </c:pt>
                <c:pt idx="3">
                  <c:v>1251.7142857142858</c:v>
                </c:pt>
                <c:pt idx="4">
                  <c:v>1088.1666666666667</c:v>
                </c:pt>
                <c:pt idx="5">
                  <c:v>927.16666666666663</c:v>
                </c:pt>
              </c:numCache>
            </c:numRef>
          </c:val>
        </c:ser>
        <c:ser>
          <c:idx val="7"/>
          <c:order val="7"/>
          <c:tx>
            <c:strRef>
              <c:f>Fixed!$I$15</c:f>
              <c:strCache>
                <c:ptCount val="1"/>
                <c:pt idx="0">
                  <c:v>Telkom (512 kbps) - Jakarta, ID</c:v>
                </c:pt>
              </c:strCache>
            </c:strRef>
          </c:tx>
          <c:spPr>
            <a:ln w="1905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Fixed!$A$16:$A$21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Fixed!$I$16:$I$21</c:f>
              <c:numCache>
                <c:formatCode>General</c:formatCode>
                <c:ptCount val="6"/>
                <c:pt idx="0">
                  <c:v>497.33333333333331</c:v>
                </c:pt>
                <c:pt idx="1">
                  <c:v>529</c:v>
                </c:pt>
                <c:pt idx="2">
                  <c:v>453.4</c:v>
                </c:pt>
                <c:pt idx="3">
                  <c:v>553.83333333333337</c:v>
                </c:pt>
                <c:pt idx="4">
                  <c:v>357.5</c:v>
                </c:pt>
                <c:pt idx="5">
                  <c:v>555.5</c:v>
                </c:pt>
              </c:numCache>
            </c:numRef>
          </c:val>
        </c:ser>
        <c:marker val="1"/>
        <c:axId val="86659456"/>
        <c:axId val="86660992"/>
      </c:lineChart>
      <c:catAx>
        <c:axId val="8665945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86660992"/>
        <c:crosses val="autoZero"/>
        <c:auto val="1"/>
        <c:lblAlgn val="ctr"/>
        <c:lblOffset val="100"/>
      </c:catAx>
      <c:valAx>
        <c:axId val="8666099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Download</a:t>
                </a:r>
                <a:r>
                  <a:rPr lang="en-US" baseline="0"/>
                  <a:t> (kbps)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8371395263201219E-3"/>
              <c:y val="9.2982308148938209E-2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866594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77959943599602155"/>
          <c:w val="1"/>
          <c:h val="0.19872025731702203"/>
        </c:manualLayout>
      </c:layout>
      <c:txPr>
        <a:bodyPr/>
        <a:lstStyle/>
        <a:p>
          <a:pPr>
            <a:defRPr sz="900"/>
          </a:pPr>
          <a:endParaRPr lang="en-US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rich>
          <a:bodyPr/>
          <a:lstStyle/>
          <a:p>
            <a:pPr algn="l">
              <a:defRPr sz="900"/>
            </a:pPr>
            <a:r>
              <a:rPr lang="en-US" sz="1100" b="1" i="0" u="none" strike="noStrike" baseline="0"/>
              <a:t>Download from an International server –Delivered vs. Advertised </a:t>
            </a:r>
            <a:endParaRPr lang="en-US" sz="900"/>
          </a:p>
        </c:rich>
      </c:tx>
      <c:layout/>
    </c:title>
    <c:plotArea>
      <c:layout>
        <c:manualLayout>
          <c:layoutTarget val="inner"/>
          <c:xMode val="edge"/>
          <c:yMode val="edge"/>
          <c:x val="0.110270560678413"/>
          <c:y val="0.10868133353249543"/>
          <c:w val="0.86482846535589952"/>
          <c:h val="0.60089092571501401"/>
        </c:manualLayout>
      </c:layout>
      <c:lineChart>
        <c:grouping val="standard"/>
        <c:ser>
          <c:idx val="0"/>
          <c:order val="0"/>
          <c:tx>
            <c:strRef>
              <c:f>Fixed!$B$23</c:f>
              <c:strCache>
                <c:ptCount val="1"/>
                <c:pt idx="0">
                  <c:v>Banglalion (512 kbps) - Dhaka, BD</c:v>
                </c:pt>
              </c:strCache>
            </c:strRef>
          </c:tx>
          <c:spPr>
            <a:ln w="19050">
              <a:solidFill>
                <a:srgbClr val="9BBB59"/>
              </a:solidFill>
            </a:ln>
          </c:spPr>
          <c:marker>
            <c:symbol val="none"/>
          </c:marker>
          <c:cat>
            <c:numRef>
              <c:f>Fixed!$A$24:$A$29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Fixed!$B$24:$B$29</c:f>
              <c:numCache>
                <c:formatCode>0%</c:formatCode>
                <c:ptCount val="6"/>
                <c:pt idx="0">
                  <c:v>0.9677734375</c:v>
                </c:pt>
                <c:pt idx="1">
                  <c:v>0.96875</c:v>
                </c:pt>
                <c:pt idx="2">
                  <c:v>0.962890625</c:v>
                </c:pt>
                <c:pt idx="3">
                  <c:v>0.9677734375</c:v>
                </c:pt>
                <c:pt idx="4">
                  <c:v>0.96826171875</c:v>
                </c:pt>
                <c:pt idx="5">
                  <c:v>0.9326171875</c:v>
                </c:pt>
              </c:numCache>
            </c:numRef>
          </c:val>
        </c:ser>
        <c:ser>
          <c:idx val="1"/>
          <c:order val="1"/>
          <c:tx>
            <c:strRef>
              <c:f>Fixed!$C$23</c:f>
              <c:strCache>
                <c:ptCount val="1"/>
                <c:pt idx="0">
                  <c:v>Qubee (1 Mbps) - Dhaka, BD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Fixed!$A$24:$A$29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Fixed!$C$24:$C$29</c:f>
              <c:numCache>
                <c:formatCode>0%</c:formatCode>
                <c:ptCount val="6"/>
                <c:pt idx="0">
                  <c:v>0.95974999999999999</c:v>
                </c:pt>
                <c:pt idx="1">
                  <c:v>0.95850000000000002</c:v>
                </c:pt>
                <c:pt idx="2">
                  <c:v>0.80549999999999999</c:v>
                </c:pt>
                <c:pt idx="3">
                  <c:v>0.75949999999999995</c:v>
                </c:pt>
                <c:pt idx="4">
                  <c:v>0.89749999999999996</c:v>
                </c:pt>
                <c:pt idx="5">
                  <c:v>0.8145</c:v>
                </c:pt>
              </c:numCache>
            </c:numRef>
          </c:val>
        </c:ser>
        <c:ser>
          <c:idx val="2"/>
          <c:order val="2"/>
          <c:tx>
            <c:strRef>
              <c:f>Fixed!$D$23</c:f>
              <c:strCache>
                <c:ptCount val="1"/>
                <c:pt idx="0">
                  <c:v>BSNL (2 Mbps) - Bangalore, IN</c:v>
                </c:pt>
              </c:strCache>
            </c:strRef>
          </c:tx>
          <c:spPr>
            <a:ln w="1905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Fixed!$A$24:$A$29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Fixed!$D$24:$D$29</c:f>
              <c:numCache>
                <c:formatCode>0%</c:formatCode>
                <c:ptCount val="6"/>
                <c:pt idx="0">
                  <c:v>0.42799999999999999</c:v>
                </c:pt>
                <c:pt idx="1">
                  <c:v>0.437</c:v>
                </c:pt>
                <c:pt idx="2">
                  <c:v>0.33174999999999999</c:v>
                </c:pt>
                <c:pt idx="3">
                  <c:v>0.40699999999999997</c:v>
                </c:pt>
                <c:pt idx="4">
                  <c:v>0.42937500000000001</c:v>
                </c:pt>
                <c:pt idx="5">
                  <c:v>0.35312500000000002</c:v>
                </c:pt>
              </c:numCache>
            </c:numRef>
          </c:val>
        </c:ser>
        <c:ser>
          <c:idx val="3"/>
          <c:order val="3"/>
          <c:tx>
            <c:strRef>
              <c:f>Fixed!$E$23</c:f>
              <c:strCache>
                <c:ptCount val="1"/>
                <c:pt idx="0">
                  <c:v>BSNL (2 Mbps) - Chennai, IN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Fixed!$A$24:$A$29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Fixed!$E$24:$E$29</c:f>
              <c:numCache>
                <c:formatCode>0%</c:formatCode>
                <c:ptCount val="6"/>
                <c:pt idx="0">
                  <c:v>0.47239999999999999</c:v>
                </c:pt>
                <c:pt idx="1">
                  <c:v>0.49399999999999999</c:v>
                </c:pt>
                <c:pt idx="2">
                  <c:v>0.14983333333333335</c:v>
                </c:pt>
                <c:pt idx="3">
                  <c:v>0.40866666666666668</c:v>
                </c:pt>
                <c:pt idx="4">
                  <c:v>0.29212500000000002</c:v>
                </c:pt>
                <c:pt idx="5">
                  <c:v>0.19062499999999999</c:v>
                </c:pt>
              </c:numCache>
            </c:numRef>
          </c:val>
        </c:ser>
        <c:ser>
          <c:idx val="4"/>
          <c:order val="4"/>
          <c:tx>
            <c:strRef>
              <c:f>Fixed!$F$23</c:f>
              <c:strCache>
                <c:ptCount val="1"/>
                <c:pt idx="0">
                  <c:v>Airtel (2 Mbps) - New Delhi, IN</c:v>
                </c:pt>
              </c:strCache>
            </c:strRef>
          </c:tx>
          <c:spPr>
            <a:ln w="1905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Fixed!$A$24:$A$29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Fixed!$F$24:$F$29</c:f>
              <c:numCache>
                <c:formatCode>0%</c:formatCode>
                <c:ptCount val="6"/>
                <c:pt idx="0">
                  <c:v>0.5707000000000001</c:v>
                </c:pt>
                <c:pt idx="1">
                  <c:v>0.51412500000000005</c:v>
                </c:pt>
                <c:pt idx="2">
                  <c:v>0.55712499999999998</c:v>
                </c:pt>
                <c:pt idx="3">
                  <c:v>0.53312499999999996</c:v>
                </c:pt>
                <c:pt idx="4">
                  <c:v>0.51412500000000005</c:v>
                </c:pt>
                <c:pt idx="5">
                  <c:v>0.53674999999999995</c:v>
                </c:pt>
              </c:numCache>
            </c:numRef>
          </c:val>
        </c:ser>
        <c:ser>
          <c:idx val="5"/>
          <c:order val="5"/>
          <c:tx>
            <c:strRef>
              <c:f>Fixed!$G$23</c:f>
              <c:strCache>
                <c:ptCount val="1"/>
                <c:pt idx="0">
                  <c:v>Dhiraagu Fixed BB (512 kbps) - Male, MV</c:v>
                </c:pt>
              </c:strCache>
            </c:strRef>
          </c:tx>
          <c:spPr>
            <a:ln w="19050"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cat>
            <c:numRef>
              <c:f>Fixed!$A$24:$A$29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Fixed!$G$24:$G$29</c:f>
              <c:numCache>
                <c:formatCode>0%</c:formatCode>
                <c:ptCount val="6"/>
                <c:pt idx="0">
                  <c:v>0.83683894230769229</c:v>
                </c:pt>
                <c:pt idx="1">
                  <c:v>0.85286458333333337</c:v>
                </c:pt>
                <c:pt idx="2">
                  <c:v>0.72791466346153844</c:v>
                </c:pt>
                <c:pt idx="3">
                  <c:v>0.74504206730769229</c:v>
                </c:pt>
                <c:pt idx="4">
                  <c:v>0.75130208333333337</c:v>
                </c:pt>
                <c:pt idx="5">
                  <c:v>0.70947265625</c:v>
                </c:pt>
              </c:numCache>
            </c:numRef>
          </c:val>
        </c:ser>
        <c:ser>
          <c:idx val="6"/>
          <c:order val="6"/>
          <c:tx>
            <c:strRef>
              <c:f>Fixed!$H$23</c:f>
              <c:strCache>
                <c:ptCount val="1"/>
                <c:pt idx="0">
                  <c:v>PTCL (4 Mbps) -  Karachchi, PK</c:v>
                </c:pt>
              </c:strCache>
            </c:strRef>
          </c:tx>
          <c:spPr>
            <a:ln w="1905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Fixed!$A$24:$A$29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Fixed!$H$24:$H$29</c:f>
              <c:numCache>
                <c:formatCode>0%</c:formatCode>
                <c:ptCount val="6"/>
                <c:pt idx="0">
                  <c:v>0.26750000000000002</c:v>
                </c:pt>
                <c:pt idx="1">
                  <c:v>0.30632142857142858</c:v>
                </c:pt>
                <c:pt idx="2">
                  <c:v>0.27179166666666671</c:v>
                </c:pt>
                <c:pt idx="3">
                  <c:v>0.31292857142857144</c:v>
                </c:pt>
                <c:pt idx="4">
                  <c:v>0.27204166666666668</c:v>
                </c:pt>
                <c:pt idx="5">
                  <c:v>0.23179166666666665</c:v>
                </c:pt>
              </c:numCache>
            </c:numRef>
          </c:val>
        </c:ser>
        <c:ser>
          <c:idx val="7"/>
          <c:order val="7"/>
          <c:tx>
            <c:strRef>
              <c:f>Fixed!$I$23</c:f>
              <c:strCache>
                <c:ptCount val="1"/>
                <c:pt idx="0">
                  <c:v>Telkom (512 kbps) - Jakarta, ID</c:v>
                </c:pt>
              </c:strCache>
            </c:strRef>
          </c:tx>
          <c:spPr>
            <a:ln w="1905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Fixed!$A$24:$A$29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Fixed!$I$24:$I$29</c:f>
              <c:numCache>
                <c:formatCode>0%</c:formatCode>
                <c:ptCount val="6"/>
                <c:pt idx="0">
                  <c:v>0.97135416666666663</c:v>
                </c:pt>
                <c:pt idx="1">
                  <c:v>1.033203125</c:v>
                </c:pt>
                <c:pt idx="2">
                  <c:v>0.88554687499999996</c:v>
                </c:pt>
                <c:pt idx="3">
                  <c:v>1.0817057291666667</c:v>
                </c:pt>
                <c:pt idx="4">
                  <c:v>0.6982421875</c:v>
                </c:pt>
                <c:pt idx="5">
                  <c:v>1.0849609375</c:v>
                </c:pt>
              </c:numCache>
            </c:numRef>
          </c:val>
        </c:ser>
        <c:marker val="1"/>
        <c:axId val="86732160"/>
        <c:axId val="86787200"/>
      </c:lineChart>
      <c:catAx>
        <c:axId val="8673216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86787200"/>
        <c:crosses val="autoZero"/>
        <c:auto val="1"/>
        <c:lblAlgn val="ctr"/>
        <c:lblOffset val="100"/>
      </c:catAx>
      <c:valAx>
        <c:axId val="867872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Delivered vs. Advertised (%)</a:t>
                </a:r>
              </a:p>
            </c:rich>
          </c:tx>
          <c:layout>
            <c:manualLayout>
              <c:xMode val="edge"/>
              <c:yMode val="edge"/>
              <c:x val="1.0724277438792661E-2"/>
              <c:y val="9.4499916558959396E-2"/>
            </c:manualLayout>
          </c:layout>
        </c:title>
        <c:numFmt formatCode="0%" sourceLinked="1"/>
        <c:maj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867321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77959943599602177"/>
          <c:w val="1"/>
          <c:h val="0.19872025731702209"/>
        </c:manualLayout>
      </c:layout>
      <c:txPr>
        <a:bodyPr/>
        <a:lstStyle/>
        <a:p>
          <a:pPr>
            <a:defRPr sz="900"/>
          </a:pPr>
          <a:endParaRPr lang="en-US"/>
        </a:p>
      </c:txPr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rich>
          <a:bodyPr/>
          <a:lstStyle/>
          <a:p>
            <a:pPr algn="l">
              <a:defRPr sz="900"/>
            </a:pPr>
            <a:r>
              <a:rPr lang="en-US" sz="900" b="1" i="0" u="none" strike="noStrike" baseline="0"/>
              <a:t>Jitter when pinged to an International server </a:t>
            </a:r>
            <a:endParaRPr lang="en-US" sz="900"/>
          </a:p>
        </c:rich>
      </c:tx>
      <c:layout/>
    </c:title>
    <c:plotArea>
      <c:layout>
        <c:manualLayout>
          <c:layoutTarget val="inner"/>
          <c:xMode val="edge"/>
          <c:yMode val="edge"/>
          <c:x val="9.4843566110311514E-2"/>
          <c:y val="0.10868133353249543"/>
          <c:w val="0.88025545992399989"/>
          <c:h val="0.60089092571501401"/>
        </c:manualLayout>
      </c:layout>
      <c:lineChart>
        <c:grouping val="standard"/>
        <c:ser>
          <c:idx val="0"/>
          <c:order val="0"/>
          <c:tx>
            <c:strRef>
              <c:f>Fixed!$B$32</c:f>
              <c:strCache>
                <c:ptCount val="1"/>
                <c:pt idx="0">
                  <c:v>Banglalion (512 kbps) - Dhaka, BD</c:v>
                </c:pt>
              </c:strCache>
            </c:strRef>
          </c:tx>
          <c:spPr>
            <a:ln w="19050">
              <a:solidFill>
                <a:srgbClr val="9BBB59"/>
              </a:solidFill>
            </a:ln>
          </c:spPr>
          <c:marker>
            <c:symbol val="none"/>
          </c:marker>
          <c:cat>
            <c:numRef>
              <c:f>Fixed!$A$33:$A$38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Fixed!$B$33:$B$38</c:f>
              <c:numCache>
                <c:formatCode>General</c:formatCode>
                <c:ptCount val="6"/>
                <c:pt idx="0">
                  <c:v>286</c:v>
                </c:pt>
                <c:pt idx="1">
                  <c:v>281.25</c:v>
                </c:pt>
                <c:pt idx="2">
                  <c:v>239</c:v>
                </c:pt>
                <c:pt idx="3">
                  <c:v>229.25</c:v>
                </c:pt>
                <c:pt idx="4">
                  <c:v>216.25</c:v>
                </c:pt>
                <c:pt idx="5">
                  <c:v>255.5</c:v>
                </c:pt>
              </c:numCache>
            </c:numRef>
          </c:val>
        </c:ser>
        <c:ser>
          <c:idx val="1"/>
          <c:order val="1"/>
          <c:tx>
            <c:strRef>
              <c:f>Fixed!$C$32</c:f>
              <c:strCache>
                <c:ptCount val="1"/>
                <c:pt idx="0">
                  <c:v>Qubee (1 Mbps) - Dhaka, BD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Fixed!$A$33:$A$38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Fixed!$C$33:$C$38</c:f>
              <c:numCache>
                <c:formatCode>General</c:formatCode>
                <c:ptCount val="6"/>
                <c:pt idx="0">
                  <c:v>222</c:v>
                </c:pt>
                <c:pt idx="1">
                  <c:v>256.25</c:v>
                </c:pt>
                <c:pt idx="2">
                  <c:v>266.25</c:v>
                </c:pt>
                <c:pt idx="3">
                  <c:v>246.5</c:v>
                </c:pt>
                <c:pt idx="4">
                  <c:v>291</c:v>
                </c:pt>
                <c:pt idx="5">
                  <c:v>266</c:v>
                </c:pt>
              </c:numCache>
            </c:numRef>
          </c:val>
        </c:ser>
        <c:ser>
          <c:idx val="2"/>
          <c:order val="2"/>
          <c:tx>
            <c:strRef>
              <c:f>Fixed!$D$32</c:f>
              <c:strCache>
                <c:ptCount val="1"/>
                <c:pt idx="0">
                  <c:v>BSNL (2 Mbps) - Bangalore, IN</c:v>
                </c:pt>
              </c:strCache>
            </c:strRef>
          </c:tx>
          <c:spPr>
            <a:ln w="1905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Fixed!$A$33:$A$38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Fixed!$D$33:$D$38</c:f>
              <c:numCache>
                <c:formatCode>0</c:formatCode>
                <c:ptCount val="6"/>
                <c:pt idx="0" formatCode="General">
                  <c:v>316</c:v>
                </c:pt>
                <c:pt idx="1">
                  <c:v>279.75</c:v>
                </c:pt>
                <c:pt idx="2">
                  <c:v>283.25</c:v>
                </c:pt>
                <c:pt idx="3">
                  <c:v>294.25</c:v>
                </c:pt>
                <c:pt idx="4">
                  <c:v>294</c:v>
                </c:pt>
                <c:pt idx="5">
                  <c:v>277.75</c:v>
                </c:pt>
              </c:numCache>
            </c:numRef>
          </c:val>
        </c:ser>
        <c:ser>
          <c:idx val="3"/>
          <c:order val="3"/>
          <c:tx>
            <c:strRef>
              <c:f>Fixed!$E$32</c:f>
              <c:strCache>
                <c:ptCount val="1"/>
                <c:pt idx="0">
                  <c:v>BSNL (2 Mbps) - Chennai, IN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Fixed!$A$33:$A$38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Fixed!$E$33:$E$38</c:f>
              <c:numCache>
                <c:formatCode>0</c:formatCode>
                <c:ptCount val="6"/>
                <c:pt idx="0" formatCode="General">
                  <c:v>235</c:v>
                </c:pt>
                <c:pt idx="1">
                  <c:v>284.5</c:v>
                </c:pt>
                <c:pt idx="2">
                  <c:v>274</c:v>
                </c:pt>
                <c:pt idx="3">
                  <c:v>251.66666666666666</c:v>
                </c:pt>
                <c:pt idx="4">
                  <c:v>276.75</c:v>
                </c:pt>
                <c:pt idx="5">
                  <c:v>294</c:v>
                </c:pt>
              </c:numCache>
            </c:numRef>
          </c:val>
        </c:ser>
        <c:ser>
          <c:idx val="4"/>
          <c:order val="4"/>
          <c:tx>
            <c:strRef>
              <c:f>Fixed!$F$32</c:f>
              <c:strCache>
                <c:ptCount val="1"/>
                <c:pt idx="0">
                  <c:v>Airtel (2 Mbps) - New Delhi, IN</c:v>
                </c:pt>
              </c:strCache>
            </c:strRef>
          </c:tx>
          <c:spPr>
            <a:ln w="1905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Fixed!$A$33:$A$38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Fixed!$F$33:$F$38</c:f>
              <c:numCache>
                <c:formatCode>General</c:formatCode>
                <c:ptCount val="6"/>
                <c:pt idx="0">
                  <c:v>248.4</c:v>
                </c:pt>
                <c:pt idx="1">
                  <c:v>237.5</c:v>
                </c:pt>
                <c:pt idx="2">
                  <c:v>208</c:v>
                </c:pt>
                <c:pt idx="3">
                  <c:v>201.75</c:v>
                </c:pt>
                <c:pt idx="4">
                  <c:v>246</c:v>
                </c:pt>
                <c:pt idx="5">
                  <c:v>196.25</c:v>
                </c:pt>
              </c:numCache>
            </c:numRef>
          </c:val>
        </c:ser>
        <c:ser>
          <c:idx val="5"/>
          <c:order val="5"/>
          <c:tx>
            <c:strRef>
              <c:f>Fixed!$G$32</c:f>
              <c:strCache>
                <c:ptCount val="1"/>
                <c:pt idx="0">
                  <c:v>Dhiraagu Fixed BB (512 kbps) - Male, MV</c:v>
                </c:pt>
              </c:strCache>
            </c:strRef>
          </c:tx>
          <c:spPr>
            <a:ln w="19050"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cat>
            <c:numRef>
              <c:f>Fixed!$A$33:$A$38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Fixed!$G$33:$G$38</c:f>
              <c:numCache>
                <c:formatCode>0</c:formatCode>
                <c:ptCount val="6"/>
                <c:pt idx="0">
                  <c:v>258.30769230769232</c:v>
                </c:pt>
                <c:pt idx="1">
                  <c:v>269.5</c:v>
                </c:pt>
                <c:pt idx="2">
                  <c:v>278.92307692307691</c:v>
                </c:pt>
                <c:pt idx="3">
                  <c:v>267.23076923076923</c:v>
                </c:pt>
                <c:pt idx="4">
                  <c:v>229.75</c:v>
                </c:pt>
                <c:pt idx="5">
                  <c:v>235.33333333333334</c:v>
                </c:pt>
              </c:numCache>
            </c:numRef>
          </c:val>
        </c:ser>
        <c:ser>
          <c:idx val="6"/>
          <c:order val="6"/>
          <c:tx>
            <c:strRef>
              <c:f>Fixed!$H$32</c:f>
              <c:strCache>
                <c:ptCount val="1"/>
                <c:pt idx="0">
                  <c:v>PTCL (4 Mbps) -  Karachchi, PK</c:v>
                </c:pt>
              </c:strCache>
            </c:strRef>
          </c:tx>
          <c:spPr>
            <a:ln w="1905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Fixed!$A$33:$A$38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Fixed!$H$33:$H$38</c:f>
              <c:numCache>
                <c:formatCode>General</c:formatCode>
                <c:ptCount val="6"/>
                <c:pt idx="0">
                  <c:v>260.16666666666669</c:v>
                </c:pt>
                <c:pt idx="1">
                  <c:v>254.85714285714286</c:v>
                </c:pt>
                <c:pt idx="2">
                  <c:v>217</c:v>
                </c:pt>
                <c:pt idx="3">
                  <c:v>213.85714285714286</c:v>
                </c:pt>
                <c:pt idx="4">
                  <c:v>234.33333333333334</c:v>
                </c:pt>
                <c:pt idx="5">
                  <c:v>228.16666666666666</c:v>
                </c:pt>
              </c:numCache>
            </c:numRef>
          </c:val>
        </c:ser>
        <c:ser>
          <c:idx val="7"/>
          <c:order val="7"/>
          <c:tx>
            <c:strRef>
              <c:f>Fixed!$I$32</c:f>
              <c:strCache>
                <c:ptCount val="1"/>
                <c:pt idx="0">
                  <c:v>Telkom (512 kbps) - Jakarta, ID</c:v>
                </c:pt>
              </c:strCache>
            </c:strRef>
          </c:tx>
          <c:spPr>
            <a:ln w="1905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Fixed!$A$33:$A$38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Fixed!$I$33:$I$38</c:f>
              <c:numCache>
                <c:formatCode>General</c:formatCode>
                <c:ptCount val="6"/>
                <c:pt idx="0">
                  <c:v>354.83333333333331</c:v>
                </c:pt>
                <c:pt idx="1">
                  <c:v>249.66666666666666</c:v>
                </c:pt>
                <c:pt idx="2">
                  <c:v>311.8</c:v>
                </c:pt>
                <c:pt idx="3">
                  <c:v>307.83333333333331</c:v>
                </c:pt>
                <c:pt idx="4">
                  <c:v>317.83333333333331</c:v>
                </c:pt>
                <c:pt idx="5">
                  <c:v>322.25</c:v>
                </c:pt>
              </c:numCache>
            </c:numRef>
          </c:val>
        </c:ser>
        <c:marker val="1"/>
        <c:axId val="86833792"/>
        <c:axId val="86847872"/>
      </c:lineChart>
      <c:catAx>
        <c:axId val="8683379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86847872"/>
        <c:crosses val="autoZero"/>
        <c:auto val="1"/>
        <c:lblAlgn val="ctr"/>
        <c:lblOffset val="100"/>
      </c:catAx>
      <c:valAx>
        <c:axId val="8684787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Jitter (ms)</a:t>
                </a:r>
              </a:p>
            </c:rich>
          </c:tx>
          <c:layout>
            <c:manualLayout>
              <c:xMode val="edge"/>
              <c:yMode val="edge"/>
              <c:x val="5.0712990917682462E-3"/>
              <c:y val="9.7518157893431032E-2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86833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77959943599602199"/>
          <c:w val="1"/>
          <c:h val="0.19872025731702214"/>
        </c:manualLayout>
      </c:layout>
      <c:txPr>
        <a:bodyPr/>
        <a:lstStyle/>
        <a:p>
          <a:pPr>
            <a:defRPr sz="900"/>
          </a:pPr>
          <a:endParaRPr lang="en-US"/>
        </a:p>
      </c:txPr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rich>
          <a:bodyPr/>
          <a:lstStyle/>
          <a:p>
            <a:pPr algn="l">
              <a:defRPr sz="900"/>
            </a:pPr>
            <a:r>
              <a:rPr lang="en-US" sz="900" b="1" i="0" u="none" strike="noStrike" baseline="0"/>
              <a:t>RTT when pinged to an International server</a:t>
            </a:r>
            <a:endParaRPr lang="en-US" sz="900"/>
          </a:p>
        </c:rich>
      </c:tx>
      <c:layout/>
    </c:title>
    <c:plotArea>
      <c:layout>
        <c:manualLayout>
          <c:layoutTarget val="inner"/>
          <c:xMode val="edge"/>
          <c:yMode val="edge"/>
          <c:x val="0.10586284794466974"/>
          <c:y val="0.10868133353249543"/>
          <c:w val="0.86923617808964149"/>
          <c:h val="0.60089092571501401"/>
        </c:manualLayout>
      </c:layout>
      <c:lineChart>
        <c:grouping val="standard"/>
        <c:ser>
          <c:idx val="0"/>
          <c:order val="0"/>
          <c:tx>
            <c:strRef>
              <c:f>Fixed!$B$42</c:f>
              <c:strCache>
                <c:ptCount val="1"/>
                <c:pt idx="0">
                  <c:v>Banglalion (512 kbps) - Dhaka, BD</c:v>
                </c:pt>
              </c:strCache>
            </c:strRef>
          </c:tx>
          <c:spPr>
            <a:ln w="19050">
              <a:solidFill>
                <a:srgbClr val="9BBB59"/>
              </a:solidFill>
            </a:ln>
          </c:spPr>
          <c:marker>
            <c:symbol val="none"/>
          </c:marker>
          <c:cat>
            <c:numRef>
              <c:f>Fixed!$A$43:$A$48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Fixed!$B$43:$B$48</c:f>
              <c:numCache>
                <c:formatCode>General</c:formatCode>
                <c:ptCount val="6"/>
                <c:pt idx="0">
                  <c:v>405.5</c:v>
                </c:pt>
                <c:pt idx="1">
                  <c:v>363</c:v>
                </c:pt>
                <c:pt idx="2">
                  <c:v>452.25</c:v>
                </c:pt>
                <c:pt idx="3">
                  <c:v>324.5</c:v>
                </c:pt>
                <c:pt idx="4">
                  <c:v>440</c:v>
                </c:pt>
                <c:pt idx="5">
                  <c:v>492.75</c:v>
                </c:pt>
              </c:numCache>
            </c:numRef>
          </c:val>
        </c:ser>
        <c:ser>
          <c:idx val="1"/>
          <c:order val="1"/>
          <c:tx>
            <c:strRef>
              <c:f>Fixed!$C$42</c:f>
              <c:strCache>
                <c:ptCount val="1"/>
                <c:pt idx="0">
                  <c:v>Qubee (1 Mbps) - Dhaka, BD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Fixed!$A$43:$A$48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Fixed!$C$43:$C$48</c:f>
              <c:numCache>
                <c:formatCode>General</c:formatCode>
                <c:ptCount val="6"/>
                <c:pt idx="0">
                  <c:v>376</c:v>
                </c:pt>
                <c:pt idx="1">
                  <c:v>424</c:v>
                </c:pt>
                <c:pt idx="2">
                  <c:v>492.5</c:v>
                </c:pt>
                <c:pt idx="3">
                  <c:v>396.25</c:v>
                </c:pt>
                <c:pt idx="4">
                  <c:v>457.5</c:v>
                </c:pt>
                <c:pt idx="5">
                  <c:v>445.75</c:v>
                </c:pt>
              </c:numCache>
            </c:numRef>
          </c:val>
        </c:ser>
        <c:ser>
          <c:idx val="2"/>
          <c:order val="2"/>
          <c:tx>
            <c:strRef>
              <c:f>Fixed!$D$42</c:f>
              <c:strCache>
                <c:ptCount val="1"/>
                <c:pt idx="0">
                  <c:v>BSNL (2 Mbps) - Bangalore, IN</c:v>
                </c:pt>
              </c:strCache>
            </c:strRef>
          </c:tx>
          <c:spPr>
            <a:ln w="1905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Fixed!$A$43:$A$48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Fixed!$D$43:$D$48</c:f>
              <c:numCache>
                <c:formatCode>0</c:formatCode>
                <c:ptCount val="6"/>
                <c:pt idx="0" formatCode="General">
                  <c:v>467.25</c:v>
                </c:pt>
                <c:pt idx="1">
                  <c:v>418.5</c:v>
                </c:pt>
                <c:pt idx="2">
                  <c:v>451.5</c:v>
                </c:pt>
                <c:pt idx="3">
                  <c:v>438.25</c:v>
                </c:pt>
                <c:pt idx="4">
                  <c:v>453.5</c:v>
                </c:pt>
                <c:pt idx="5">
                  <c:v>425.25</c:v>
                </c:pt>
              </c:numCache>
            </c:numRef>
          </c:val>
        </c:ser>
        <c:ser>
          <c:idx val="3"/>
          <c:order val="3"/>
          <c:tx>
            <c:strRef>
              <c:f>Fixed!$E$42</c:f>
              <c:strCache>
                <c:ptCount val="1"/>
                <c:pt idx="0">
                  <c:v>BSNL (2 Mbps) - Chennai, IN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Fixed!$A$43:$A$48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Fixed!$E$43:$E$48</c:f>
              <c:numCache>
                <c:formatCode>0</c:formatCode>
                <c:ptCount val="6"/>
                <c:pt idx="0" formatCode="General">
                  <c:v>389.8</c:v>
                </c:pt>
                <c:pt idx="1">
                  <c:v>497.5</c:v>
                </c:pt>
                <c:pt idx="2">
                  <c:v>543</c:v>
                </c:pt>
                <c:pt idx="3">
                  <c:v>582.33333333333337</c:v>
                </c:pt>
                <c:pt idx="4">
                  <c:v>471.75</c:v>
                </c:pt>
                <c:pt idx="5">
                  <c:v>500.75</c:v>
                </c:pt>
              </c:numCache>
            </c:numRef>
          </c:val>
        </c:ser>
        <c:ser>
          <c:idx val="4"/>
          <c:order val="4"/>
          <c:tx>
            <c:strRef>
              <c:f>Fixed!$F$42</c:f>
              <c:strCache>
                <c:ptCount val="1"/>
                <c:pt idx="0">
                  <c:v>Airtel (2 Mbps) - New Delhi, IN</c:v>
                </c:pt>
              </c:strCache>
            </c:strRef>
          </c:tx>
          <c:spPr>
            <a:ln w="1905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Fixed!$A$43:$A$48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Fixed!$F$43:$F$48</c:f>
              <c:numCache>
                <c:formatCode>General</c:formatCode>
                <c:ptCount val="6"/>
                <c:pt idx="0">
                  <c:v>444</c:v>
                </c:pt>
                <c:pt idx="1">
                  <c:v>544.25</c:v>
                </c:pt>
                <c:pt idx="2">
                  <c:v>459</c:v>
                </c:pt>
                <c:pt idx="3">
                  <c:v>531</c:v>
                </c:pt>
                <c:pt idx="4">
                  <c:v>488.25</c:v>
                </c:pt>
                <c:pt idx="5">
                  <c:v>548.5</c:v>
                </c:pt>
              </c:numCache>
            </c:numRef>
          </c:val>
        </c:ser>
        <c:ser>
          <c:idx val="5"/>
          <c:order val="5"/>
          <c:tx>
            <c:strRef>
              <c:f>Fixed!$G$42</c:f>
              <c:strCache>
                <c:ptCount val="1"/>
                <c:pt idx="0">
                  <c:v>Dhiraagu Fixed BB (512 kbps) - Male, MV</c:v>
                </c:pt>
              </c:strCache>
            </c:strRef>
          </c:tx>
          <c:spPr>
            <a:ln w="19050"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cat>
            <c:numRef>
              <c:f>Fixed!$A$43:$A$48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Fixed!$G$43:$G$48</c:f>
              <c:numCache>
                <c:formatCode>0</c:formatCode>
                <c:ptCount val="6"/>
                <c:pt idx="0">
                  <c:v>455.53846153846155</c:v>
                </c:pt>
                <c:pt idx="1">
                  <c:v>502.41666666666669</c:v>
                </c:pt>
                <c:pt idx="2">
                  <c:v>474.38461538461536</c:v>
                </c:pt>
                <c:pt idx="3">
                  <c:v>492.15384615384613</c:v>
                </c:pt>
                <c:pt idx="4">
                  <c:v>479</c:v>
                </c:pt>
                <c:pt idx="5">
                  <c:v>520.41666666666663</c:v>
                </c:pt>
              </c:numCache>
            </c:numRef>
          </c:val>
        </c:ser>
        <c:ser>
          <c:idx val="6"/>
          <c:order val="6"/>
          <c:tx>
            <c:strRef>
              <c:f>Fixed!$H$42</c:f>
              <c:strCache>
                <c:ptCount val="1"/>
                <c:pt idx="0">
                  <c:v>PTCL (4 Mbps) -  Karachchi, PK</c:v>
                </c:pt>
              </c:strCache>
            </c:strRef>
          </c:tx>
          <c:spPr>
            <a:ln w="1905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Fixed!$A$43:$A$48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Fixed!$H$43:$H$48</c:f>
              <c:numCache>
                <c:formatCode>General</c:formatCode>
                <c:ptCount val="6"/>
                <c:pt idx="0">
                  <c:v>469.66666666666669</c:v>
                </c:pt>
                <c:pt idx="1">
                  <c:v>501.71428571428572</c:v>
                </c:pt>
                <c:pt idx="2">
                  <c:v>463.33333333333331</c:v>
                </c:pt>
                <c:pt idx="3">
                  <c:v>458.14285714285717</c:v>
                </c:pt>
                <c:pt idx="4">
                  <c:v>505.66666666666669</c:v>
                </c:pt>
                <c:pt idx="5">
                  <c:v>510.66666666666669</c:v>
                </c:pt>
              </c:numCache>
            </c:numRef>
          </c:val>
        </c:ser>
        <c:ser>
          <c:idx val="7"/>
          <c:order val="7"/>
          <c:tx>
            <c:strRef>
              <c:f>Fixed!$I$42</c:f>
              <c:strCache>
                <c:ptCount val="1"/>
                <c:pt idx="0">
                  <c:v>Telkom (512 kbps) - Jakarta, ID</c:v>
                </c:pt>
              </c:strCache>
            </c:strRef>
          </c:tx>
          <c:spPr>
            <a:ln w="1905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Fixed!$A$43:$A$48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Fixed!$I$43:$I$48</c:f>
              <c:numCache>
                <c:formatCode>General</c:formatCode>
                <c:ptCount val="6"/>
                <c:pt idx="0">
                  <c:v>477.16666666666669</c:v>
                </c:pt>
                <c:pt idx="1">
                  <c:v>418</c:v>
                </c:pt>
                <c:pt idx="2">
                  <c:v>451.6</c:v>
                </c:pt>
                <c:pt idx="3">
                  <c:v>458</c:v>
                </c:pt>
                <c:pt idx="4">
                  <c:v>420</c:v>
                </c:pt>
                <c:pt idx="5">
                  <c:v>418.25</c:v>
                </c:pt>
              </c:numCache>
            </c:numRef>
          </c:val>
        </c:ser>
        <c:marker val="1"/>
        <c:axId val="86914944"/>
        <c:axId val="86916480"/>
      </c:lineChart>
      <c:catAx>
        <c:axId val="8691494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86916480"/>
        <c:crosses val="autoZero"/>
        <c:auto val="1"/>
        <c:lblAlgn val="ctr"/>
        <c:lblOffset val="100"/>
      </c:catAx>
      <c:valAx>
        <c:axId val="8691648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RTT (ms)</a:t>
                </a:r>
              </a:p>
            </c:rich>
          </c:tx>
          <c:layout>
            <c:manualLayout>
              <c:xMode val="edge"/>
              <c:yMode val="edge"/>
              <c:x val="7.2751554586398702E-3"/>
              <c:y val="8.7161544727401147E-2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869149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77959943599602222"/>
          <c:w val="1"/>
          <c:h val="0.19872025731702223"/>
        </c:manualLayout>
      </c:layout>
      <c:txPr>
        <a:bodyPr/>
        <a:lstStyle/>
        <a:p>
          <a:pPr>
            <a:defRPr sz="900"/>
          </a:pPr>
          <a:endParaRPr lang="en-US"/>
        </a:p>
      </c:txPr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rich>
          <a:bodyPr/>
          <a:lstStyle/>
          <a:p>
            <a:pPr algn="l">
              <a:defRPr sz="900"/>
            </a:pPr>
            <a:r>
              <a:rPr lang="en-US" sz="900" b="1" i="0" u="none" strike="noStrike" baseline="0"/>
              <a:t>Packet loss when pinged to an International server  </a:t>
            </a:r>
            <a:endParaRPr lang="en-US" sz="900"/>
          </a:p>
        </c:rich>
      </c:tx>
      <c:layout/>
    </c:title>
    <c:plotArea>
      <c:layout>
        <c:manualLayout>
          <c:layoutTarget val="inner"/>
          <c:xMode val="edge"/>
          <c:yMode val="edge"/>
          <c:x val="0.10586284794466974"/>
          <c:y val="0.10868133353249543"/>
          <c:w val="0.86923617808964149"/>
          <c:h val="0.60089092571501401"/>
        </c:manualLayout>
      </c:layout>
      <c:lineChart>
        <c:grouping val="standard"/>
        <c:ser>
          <c:idx val="0"/>
          <c:order val="0"/>
          <c:tx>
            <c:strRef>
              <c:f>Fixed!$B$52</c:f>
              <c:strCache>
                <c:ptCount val="1"/>
                <c:pt idx="0">
                  <c:v>Banglalion (512 kbps) - Dhaka, BD</c:v>
                </c:pt>
              </c:strCache>
            </c:strRef>
          </c:tx>
          <c:spPr>
            <a:ln w="19050">
              <a:solidFill>
                <a:srgbClr val="9BBB59"/>
              </a:solidFill>
            </a:ln>
          </c:spPr>
          <c:marker>
            <c:symbol val="none"/>
          </c:marker>
          <c:cat>
            <c:numRef>
              <c:f>Fixed!$A$53:$A$58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Fixed!$B$53:$B$58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Fixed!$C$52</c:f>
              <c:strCache>
                <c:ptCount val="1"/>
                <c:pt idx="0">
                  <c:v>Qubee (1 Mbps) - Dhaka, BD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Fixed!$A$53:$A$58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Fixed!$C$53:$C$58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Fixed!$D$52</c:f>
              <c:strCache>
                <c:ptCount val="1"/>
                <c:pt idx="0">
                  <c:v>BSNL (2 Mbps) - Bangalore, IN</c:v>
                </c:pt>
              </c:strCache>
            </c:strRef>
          </c:tx>
          <c:spPr>
            <a:ln w="1905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Fixed!$A$53:$A$58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Fixed!$D$53:$D$58</c:f>
              <c:numCache>
                <c:formatCode>0</c:formatCode>
                <c:ptCount val="6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Fixed!$E$52</c:f>
              <c:strCache>
                <c:ptCount val="1"/>
                <c:pt idx="0">
                  <c:v>BSNL (2 Mbps) - Chennai, IN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Fixed!$A$53:$A$58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Fixed!$E$53:$E$58</c:f>
              <c:numCache>
                <c:formatCode>0</c:formatCode>
                <c:ptCount val="6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Fixed!$F$52</c:f>
              <c:strCache>
                <c:ptCount val="1"/>
                <c:pt idx="0">
                  <c:v>Airtel (2 Mbps) - New Delhi, IN</c:v>
                </c:pt>
              </c:strCache>
            </c:strRef>
          </c:tx>
          <c:spPr>
            <a:ln w="1905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Fixed!$A$53:$A$58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Fixed!$F$53:$F$58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5"/>
          <c:order val="5"/>
          <c:tx>
            <c:strRef>
              <c:f>Fixed!$G$52</c:f>
              <c:strCache>
                <c:ptCount val="1"/>
                <c:pt idx="0">
                  <c:v>Dhiraagu Fixed BB (512 kbps) - Male, MV</c:v>
                </c:pt>
              </c:strCache>
            </c:strRef>
          </c:tx>
          <c:spPr>
            <a:ln w="19050"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cat>
            <c:numRef>
              <c:f>Fixed!$A$53:$A$58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Fixed!$G$53:$G$58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6"/>
          <c:order val="6"/>
          <c:tx>
            <c:strRef>
              <c:f>Fixed!$H$52</c:f>
              <c:strCache>
                <c:ptCount val="1"/>
                <c:pt idx="0">
                  <c:v>PTCL (4 Mbps) -  Karachchi, PK</c:v>
                </c:pt>
              </c:strCache>
            </c:strRef>
          </c:tx>
          <c:spPr>
            <a:ln w="1905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Fixed!$A$53:$A$58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Fixed!$H$53:$H$58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7"/>
          <c:order val="7"/>
          <c:tx>
            <c:strRef>
              <c:f>Fixed!$I$52</c:f>
              <c:strCache>
                <c:ptCount val="1"/>
                <c:pt idx="0">
                  <c:v>Telkom (512 kbps) - Jakarta, ID</c:v>
                </c:pt>
              </c:strCache>
            </c:strRef>
          </c:tx>
          <c:spPr>
            <a:ln w="1905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Fixed!$A$53:$A$58</c:f>
              <c:numCache>
                <c:formatCode>General</c:formatCode>
                <c:ptCount val="6"/>
                <c:pt idx="0">
                  <c:v>800</c:v>
                </c:pt>
                <c:pt idx="1">
                  <c:v>1100</c:v>
                </c:pt>
                <c:pt idx="2">
                  <c:v>1500</c:v>
                </c:pt>
                <c:pt idx="3">
                  <c:v>1800</c:v>
                </c:pt>
                <c:pt idx="4">
                  <c:v>2000</c:v>
                </c:pt>
                <c:pt idx="5">
                  <c:v>2300</c:v>
                </c:pt>
              </c:numCache>
            </c:numRef>
          </c:cat>
          <c:val>
            <c:numRef>
              <c:f>Fixed!$I$53:$I$58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marker val="1"/>
        <c:axId val="86992000"/>
        <c:axId val="86993536"/>
      </c:lineChart>
      <c:catAx>
        <c:axId val="8699200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86993536"/>
        <c:crosses val="autoZero"/>
        <c:auto val="1"/>
        <c:lblAlgn val="ctr"/>
        <c:lblOffset val="100"/>
      </c:catAx>
      <c:valAx>
        <c:axId val="86993536"/>
        <c:scaling>
          <c:orientation val="minMax"/>
          <c:max val="3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Packet loss (%)</a:t>
                </a:r>
              </a:p>
              <a:p>
                <a:pPr>
                  <a:defRPr/>
                </a:pP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9.8032123364248852E-2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869920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77959943599602244"/>
          <c:w val="1"/>
          <c:h val="0.19872025731702228"/>
        </c:manualLayout>
      </c:layout>
      <c:txPr>
        <a:bodyPr/>
        <a:lstStyle/>
        <a:p>
          <a:pPr>
            <a:defRPr sz="900"/>
          </a:pPr>
          <a:endParaRPr lang="en-US"/>
        </a:p>
      </c:txPr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4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19050</xdr:rowOff>
    </xdr:from>
    <xdr:to>
      <xdr:col>18</xdr:col>
      <xdr:colOff>542924</xdr:colOff>
      <xdr:row>18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600075</xdr:colOff>
      <xdr:row>37</xdr:row>
      <xdr:rowOff>38100</xdr:rowOff>
    </xdr:from>
    <xdr:to>
      <xdr:col>18</xdr:col>
      <xdr:colOff>476250</xdr:colOff>
      <xdr:row>54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285750</xdr:colOff>
      <xdr:row>41</xdr:row>
      <xdr:rowOff>114300</xdr:rowOff>
    </xdr:from>
    <xdr:to>
      <xdr:col>9</xdr:col>
      <xdr:colOff>161925</xdr:colOff>
      <xdr:row>58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18</xdr:row>
      <xdr:rowOff>104775</xdr:rowOff>
    </xdr:from>
    <xdr:to>
      <xdr:col>18</xdr:col>
      <xdr:colOff>514351</xdr:colOff>
      <xdr:row>36</xdr:row>
      <xdr:rowOff>9525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152399</xdr:colOff>
      <xdr:row>0</xdr:row>
      <xdr:rowOff>104774</xdr:rowOff>
    </xdr:from>
    <xdr:to>
      <xdr:col>20</xdr:col>
      <xdr:colOff>428625</xdr:colOff>
      <xdr:row>18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171450</xdr:colOff>
      <xdr:row>19</xdr:row>
      <xdr:rowOff>9525</xdr:rowOff>
    </xdr:from>
    <xdr:to>
      <xdr:col>20</xdr:col>
      <xdr:colOff>447676</xdr:colOff>
      <xdr:row>39</xdr:row>
      <xdr:rowOff>28576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200025</xdr:colOff>
      <xdr:row>39</xdr:row>
      <xdr:rowOff>133350</xdr:rowOff>
    </xdr:from>
    <xdr:to>
      <xdr:col>20</xdr:col>
      <xdr:colOff>476251</xdr:colOff>
      <xdr:row>59</xdr:row>
      <xdr:rowOff>152401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228600</xdr:colOff>
      <xdr:row>60</xdr:row>
      <xdr:rowOff>47625</xdr:rowOff>
    </xdr:from>
    <xdr:to>
      <xdr:col>20</xdr:col>
      <xdr:colOff>504826</xdr:colOff>
      <xdr:row>80</xdr:row>
      <xdr:rowOff>66676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82</xdr:row>
      <xdr:rowOff>0</xdr:rowOff>
    </xdr:from>
    <xdr:to>
      <xdr:col>20</xdr:col>
      <xdr:colOff>276226</xdr:colOff>
      <xdr:row>102</xdr:row>
      <xdr:rowOff>19051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495299</xdr:colOff>
      <xdr:row>6</xdr:row>
      <xdr:rowOff>171450</xdr:rowOff>
    </xdr:from>
    <xdr:to>
      <xdr:col>20</xdr:col>
      <xdr:colOff>333374</xdr:colOff>
      <xdr:row>25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533400</xdr:colOff>
      <xdr:row>25</xdr:row>
      <xdr:rowOff>133350</xdr:rowOff>
    </xdr:from>
    <xdr:to>
      <xdr:col>20</xdr:col>
      <xdr:colOff>371475</xdr:colOff>
      <xdr:row>44</xdr:row>
      <xdr:rowOff>38100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514350</xdr:colOff>
      <xdr:row>44</xdr:row>
      <xdr:rowOff>152400</xdr:rowOff>
    </xdr:from>
    <xdr:to>
      <xdr:col>20</xdr:col>
      <xdr:colOff>352425</xdr:colOff>
      <xdr:row>63</xdr:row>
      <xdr:rowOff>57150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504825</xdr:colOff>
      <xdr:row>64</xdr:row>
      <xdr:rowOff>0</xdr:rowOff>
    </xdr:from>
    <xdr:to>
      <xdr:col>20</xdr:col>
      <xdr:colOff>342900</xdr:colOff>
      <xdr:row>82</xdr:row>
      <xdr:rowOff>95250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68</xdr:row>
      <xdr:rowOff>104775</xdr:rowOff>
    </xdr:from>
    <xdr:to>
      <xdr:col>9</xdr:col>
      <xdr:colOff>447675</xdr:colOff>
      <xdr:row>87</xdr:row>
      <xdr:rowOff>9525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46</xdr:row>
      <xdr:rowOff>19050</xdr:rowOff>
    </xdr:from>
    <xdr:to>
      <xdr:col>7</xdr:col>
      <xdr:colOff>485775</xdr:colOff>
      <xdr:row>60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61</xdr:row>
      <xdr:rowOff>38100</xdr:rowOff>
    </xdr:from>
    <xdr:to>
      <xdr:col>7</xdr:col>
      <xdr:colOff>476250</xdr:colOff>
      <xdr:row>75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77</xdr:row>
      <xdr:rowOff>0</xdr:rowOff>
    </xdr:from>
    <xdr:to>
      <xdr:col>7</xdr:col>
      <xdr:colOff>304800</xdr:colOff>
      <xdr:row>91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19</xdr:row>
      <xdr:rowOff>0</xdr:rowOff>
    </xdr:from>
    <xdr:to>
      <xdr:col>9</xdr:col>
      <xdr:colOff>457201</xdr:colOff>
      <xdr:row>39</xdr:row>
      <xdr:rowOff>19051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85725</xdr:colOff>
      <xdr:row>18</xdr:row>
      <xdr:rowOff>161925</xdr:rowOff>
    </xdr:from>
    <xdr:to>
      <xdr:col>19</xdr:col>
      <xdr:colOff>361951</xdr:colOff>
      <xdr:row>38</xdr:row>
      <xdr:rowOff>180976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381000</xdr:colOff>
      <xdr:row>40</xdr:row>
      <xdr:rowOff>38100</xdr:rowOff>
    </xdr:from>
    <xdr:to>
      <xdr:col>10</xdr:col>
      <xdr:colOff>47626</xdr:colOff>
      <xdr:row>60</xdr:row>
      <xdr:rowOff>57151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20</xdr:col>
      <xdr:colOff>276226</xdr:colOff>
      <xdr:row>60</xdr:row>
      <xdr:rowOff>19051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nmalee/Projects/Benchmark%20study/Benchmarking%20-%20BB/QoSE/Jan%202013/grpahs_PacIsl_Mal_v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ISP"/>
      <sheetName val="Int"/>
      <sheetName val="graphs"/>
    </sheetNames>
    <sheetDataSet>
      <sheetData sheetId="0">
        <row r="290">
          <cell r="G290">
            <v>5</v>
          </cell>
        </row>
        <row r="291">
          <cell r="G291">
            <v>130</v>
          </cell>
        </row>
        <row r="292">
          <cell r="G292">
            <v>291</v>
          </cell>
        </row>
        <row r="294">
          <cell r="G294">
            <v>43</v>
          </cell>
        </row>
        <row r="296">
          <cell r="G296">
            <v>227</v>
          </cell>
        </row>
        <row r="297">
          <cell r="G297">
            <v>4</v>
          </cell>
        </row>
        <row r="298">
          <cell r="G298">
            <v>46</v>
          </cell>
        </row>
        <row r="300">
          <cell r="G300">
            <v>131</v>
          </cell>
        </row>
        <row r="302">
          <cell r="G302">
            <v>158</v>
          </cell>
        </row>
        <row r="303">
          <cell r="G303">
            <v>23</v>
          </cell>
        </row>
        <row r="306">
          <cell r="G306">
            <v>3</v>
          </cell>
        </row>
        <row r="308">
          <cell r="G308">
            <v>282</v>
          </cell>
        </row>
        <row r="310">
          <cell r="G310">
            <v>330</v>
          </cell>
        </row>
        <row r="311">
          <cell r="G311">
            <v>8</v>
          </cell>
        </row>
        <row r="314">
          <cell r="G314">
            <v>21</v>
          </cell>
        </row>
        <row r="315">
          <cell r="G315">
            <v>243</v>
          </cell>
        </row>
        <row r="318">
          <cell r="G318">
            <v>3</v>
          </cell>
        </row>
        <row r="319">
          <cell r="G319">
            <v>172</v>
          </cell>
        </row>
        <row r="322">
          <cell r="G322">
            <v>3</v>
          </cell>
        </row>
        <row r="323">
          <cell r="G323">
            <v>139</v>
          </cell>
        </row>
        <row r="325">
          <cell r="G325">
            <v>23</v>
          </cell>
        </row>
        <row r="328">
          <cell r="G328">
            <v>89</v>
          </cell>
        </row>
        <row r="329">
          <cell r="G329">
            <v>207</v>
          </cell>
        </row>
        <row r="332">
          <cell r="G332">
            <v>4</v>
          </cell>
        </row>
        <row r="334">
          <cell r="G334">
            <v>154</v>
          </cell>
        </row>
        <row r="336">
          <cell r="G336">
            <v>242</v>
          </cell>
        </row>
        <row r="337">
          <cell r="G337">
            <v>71</v>
          </cell>
        </row>
        <row r="340">
          <cell r="G340">
            <v>32</v>
          </cell>
        </row>
        <row r="341">
          <cell r="G341">
            <v>227</v>
          </cell>
        </row>
        <row r="344">
          <cell r="G344">
            <v>118</v>
          </cell>
        </row>
        <row r="345">
          <cell r="G345">
            <v>327</v>
          </cell>
        </row>
        <row r="348">
          <cell r="G348">
            <v>144</v>
          </cell>
        </row>
        <row r="350">
          <cell r="G350">
            <v>242</v>
          </cell>
        </row>
        <row r="351">
          <cell r="G351">
            <v>24</v>
          </cell>
        </row>
        <row r="354">
          <cell r="G354">
            <v>22</v>
          </cell>
        </row>
        <row r="355">
          <cell r="G355">
            <v>232</v>
          </cell>
        </row>
        <row r="358">
          <cell r="G358">
            <v>18</v>
          </cell>
        </row>
        <row r="359">
          <cell r="G359">
            <v>218</v>
          </cell>
        </row>
        <row r="362">
          <cell r="G362">
            <v>4</v>
          </cell>
        </row>
        <row r="363">
          <cell r="G363">
            <v>128</v>
          </cell>
        </row>
        <row r="366">
          <cell r="G366">
            <v>28</v>
          </cell>
        </row>
        <row r="367">
          <cell r="G367">
            <v>212</v>
          </cell>
        </row>
        <row r="369">
          <cell r="G369">
            <v>27</v>
          </cell>
        </row>
        <row r="372">
          <cell r="G372">
            <v>24</v>
          </cell>
        </row>
        <row r="374">
          <cell r="G374">
            <v>166</v>
          </cell>
        </row>
        <row r="375">
          <cell r="G375">
            <v>4</v>
          </cell>
        </row>
        <row r="377">
          <cell r="G377">
            <v>24</v>
          </cell>
        </row>
        <row r="380">
          <cell r="G380">
            <v>19</v>
          </cell>
        </row>
        <row r="381">
          <cell r="G381">
            <v>239</v>
          </cell>
        </row>
        <row r="384">
          <cell r="G384">
            <v>21</v>
          </cell>
        </row>
        <row r="385">
          <cell r="G385">
            <v>207</v>
          </cell>
        </row>
        <row r="387">
          <cell r="G387">
            <v>7</v>
          </cell>
        </row>
        <row r="388">
          <cell r="G388">
            <v>4</v>
          </cell>
        </row>
        <row r="391">
          <cell r="G391">
            <v>18</v>
          </cell>
        </row>
        <row r="392">
          <cell r="G392">
            <v>142</v>
          </cell>
        </row>
        <row r="395">
          <cell r="G395">
            <v>4</v>
          </cell>
        </row>
        <row r="396">
          <cell r="G396">
            <v>226</v>
          </cell>
        </row>
        <row r="399">
          <cell r="G399">
            <v>3</v>
          </cell>
        </row>
        <row r="400">
          <cell r="G400">
            <v>188</v>
          </cell>
        </row>
        <row r="403">
          <cell r="G403">
            <v>20</v>
          </cell>
        </row>
        <row r="404">
          <cell r="G404">
            <v>145</v>
          </cell>
        </row>
        <row r="407">
          <cell r="G407">
            <v>8</v>
          </cell>
        </row>
        <row r="408">
          <cell r="G408">
            <v>155</v>
          </cell>
        </row>
        <row r="411">
          <cell r="G411">
            <v>5</v>
          </cell>
        </row>
        <row r="412">
          <cell r="G412">
            <v>180</v>
          </cell>
        </row>
        <row r="415">
          <cell r="G415">
            <v>54</v>
          </cell>
        </row>
        <row r="417">
          <cell r="G417">
            <v>273</v>
          </cell>
        </row>
        <row r="418">
          <cell r="G418">
            <v>31</v>
          </cell>
        </row>
        <row r="421">
          <cell r="G421">
            <v>16</v>
          </cell>
        </row>
        <row r="423">
          <cell r="G423">
            <v>225</v>
          </cell>
        </row>
        <row r="424">
          <cell r="G424">
            <v>6</v>
          </cell>
        </row>
        <row r="426">
          <cell r="G426">
            <v>23</v>
          </cell>
        </row>
        <row r="429">
          <cell r="G429">
            <v>23</v>
          </cell>
        </row>
        <row r="430">
          <cell r="G430">
            <v>263</v>
          </cell>
        </row>
        <row r="433">
          <cell r="G433">
            <v>4</v>
          </cell>
        </row>
        <row r="435">
          <cell r="G435">
            <v>235</v>
          </cell>
        </row>
        <row r="436">
          <cell r="G436">
            <v>7</v>
          </cell>
        </row>
        <row r="438">
          <cell r="G438">
            <v>17</v>
          </cell>
        </row>
        <row r="441">
          <cell r="G441">
            <v>14</v>
          </cell>
        </row>
        <row r="442">
          <cell r="G442">
            <v>316</v>
          </cell>
        </row>
        <row r="445">
          <cell r="G445">
            <v>17</v>
          </cell>
        </row>
        <row r="447">
          <cell r="G447">
            <v>246</v>
          </cell>
        </row>
        <row r="449">
          <cell r="G449">
            <v>279</v>
          </cell>
        </row>
        <row r="450">
          <cell r="G450">
            <v>14</v>
          </cell>
        </row>
        <row r="452">
          <cell r="G452">
            <v>53</v>
          </cell>
        </row>
        <row r="454">
          <cell r="G454">
            <v>173</v>
          </cell>
        </row>
        <row r="456">
          <cell r="G456">
            <v>165</v>
          </cell>
        </row>
        <row r="458">
          <cell r="G458">
            <v>281</v>
          </cell>
        </row>
        <row r="460">
          <cell r="G460">
            <v>195</v>
          </cell>
        </row>
        <row r="461">
          <cell r="G461">
            <v>4</v>
          </cell>
        </row>
        <row r="464">
          <cell r="G464">
            <v>104</v>
          </cell>
        </row>
        <row r="466">
          <cell r="G466">
            <v>169</v>
          </cell>
        </row>
        <row r="467">
          <cell r="G467">
            <v>36</v>
          </cell>
        </row>
        <row r="470">
          <cell r="G470">
            <v>4</v>
          </cell>
        </row>
        <row r="472">
          <cell r="G472">
            <v>266</v>
          </cell>
        </row>
        <row r="473">
          <cell r="G473">
            <v>6</v>
          </cell>
        </row>
        <row r="475">
          <cell r="G475">
            <v>63</v>
          </cell>
        </row>
        <row r="478">
          <cell r="G478">
            <v>91</v>
          </cell>
        </row>
        <row r="479">
          <cell r="G479">
            <v>213</v>
          </cell>
        </row>
        <row r="482">
          <cell r="G482">
            <v>8</v>
          </cell>
        </row>
        <row r="484">
          <cell r="G484">
            <v>307</v>
          </cell>
        </row>
        <row r="486">
          <cell r="G486">
            <v>199</v>
          </cell>
        </row>
        <row r="487">
          <cell r="G487">
            <v>30</v>
          </cell>
        </row>
        <row r="489">
          <cell r="G489">
            <v>5</v>
          </cell>
        </row>
        <row r="492">
          <cell r="G492">
            <v>96</v>
          </cell>
        </row>
        <row r="494">
          <cell r="G494">
            <v>237</v>
          </cell>
        </row>
        <row r="496">
          <cell r="G496">
            <v>227</v>
          </cell>
        </row>
        <row r="498">
          <cell r="G498">
            <v>174</v>
          </cell>
        </row>
        <row r="499">
          <cell r="G499">
            <v>34</v>
          </cell>
        </row>
        <row r="502">
          <cell r="G502">
            <v>3</v>
          </cell>
        </row>
        <row r="503">
          <cell r="G503">
            <v>296</v>
          </cell>
        </row>
        <row r="506">
          <cell r="G506">
            <v>3</v>
          </cell>
        </row>
        <row r="508">
          <cell r="G508">
            <v>216</v>
          </cell>
        </row>
        <row r="510">
          <cell r="G510">
            <v>306</v>
          </cell>
        </row>
        <row r="511">
          <cell r="G511">
            <v>26</v>
          </cell>
        </row>
        <row r="514">
          <cell r="G514">
            <v>9</v>
          </cell>
        </row>
        <row r="515">
          <cell r="G515">
            <v>279</v>
          </cell>
        </row>
        <row r="518">
          <cell r="G518">
            <v>95</v>
          </cell>
        </row>
        <row r="520">
          <cell r="G520">
            <v>306</v>
          </cell>
        </row>
        <row r="521">
          <cell r="G521">
            <v>9</v>
          </cell>
        </row>
        <row r="523">
          <cell r="G523">
            <v>22</v>
          </cell>
        </row>
        <row r="525">
          <cell r="G525">
            <v>261</v>
          </cell>
        </row>
        <row r="526">
          <cell r="G526">
            <v>4</v>
          </cell>
        </row>
        <row r="529">
          <cell r="G529">
            <v>4</v>
          </cell>
        </row>
        <row r="531">
          <cell r="G531">
            <v>343</v>
          </cell>
        </row>
        <row r="533">
          <cell r="G533">
            <v>132</v>
          </cell>
        </row>
        <row r="535">
          <cell r="G535">
            <v>269</v>
          </cell>
        </row>
        <row r="536">
          <cell r="G536">
            <v>54</v>
          </cell>
        </row>
        <row r="539">
          <cell r="G539">
            <v>4</v>
          </cell>
        </row>
        <row r="540">
          <cell r="G540">
            <v>209</v>
          </cell>
        </row>
        <row r="542">
          <cell r="G542">
            <v>135</v>
          </cell>
        </row>
        <row r="545">
          <cell r="G545">
            <v>86</v>
          </cell>
        </row>
        <row r="548">
          <cell r="G548">
            <v>8</v>
          </cell>
        </row>
        <row r="549">
          <cell r="G549">
            <v>219</v>
          </cell>
        </row>
        <row r="551">
          <cell r="G551">
            <v>111</v>
          </cell>
        </row>
        <row r="554">
          <cell r="G554">
            <v>58</v>
          </cell>
        </row>
        <row r="555">
          <cell r="G555">
            <v>210</v>
          </cell>
        </row>
        <row r="558">
          <cell r="G558">
            <v>3</v>
          </cell>
        </row>
        <row r="559">
          <cell r="G559">
            <v>306</v>
          </cell>
        </row>
        <row r="562">
          <cell r="G562">
            <v>8</v>
          </cell>
        </row>
        <row r="563">
          <cell r="G563">
            <v>233</v>
          </cell>
        </row>
        <row r="566">
          <cell r="G566">
            <v>12</v>
          </cell>
        </row>
        <row r="567">
          <cell r="G567">
            <v>191</v>
          </cell>
        </row>
        <row r="570">
          <cell r="G570">
            <v>4</v>
          </cell>
        </row>
        <row r="571">
          <cell r="G571">
            <v>230</v>
          </cell>
        </row>
        <row r="574">
          <cell r="G574">
            <v>7</v>
          </cell>
        </row>
        <row r="575">
          <cell r="G575">
            <v>195</v>
          </cell>
        </row>
        <row r="577">
          <cell r="G577">
            <v>8</v>
          </cell>
        </row>
        <row r="580">
          <cell r="G580">
            <v>23</v>
          </cell>
        </row>
        <row r="581">
          <cell r="G581">
            <v>267</v>
          </cell>
        </row>
        <row r="584">
          <cell r="G584">
            <v>181</v>
          </cell>
        </row>
        <row r="586">
          <cell r="G586">
            <v>247</v>
          </cell>
        </row>
        <row r="587">
          <cell r="G587">
            <v>3</v>
          </cell>
        </row>
        <row r="590">
          <cell r="G590">
            <v>4</v>
          </cell>
        </row>
        <row r="591">
          <cell r="G591">
            <v>263</v>
          </cell>
        </row>
        <row r="593">
          <cell r="G593">
            <v>96</v>
          </cell>
        </row>
        <row r="595">
          <cell r="G595">
            <v>260</v>
          </cell>
        </row>
        <row r="596">
          <cell r="G596">
            <v>133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workbookViewId="0">
      <selection activeCell="D24" sqref="D24"/>
    </sheetView>
  </sheetViews>
  <sheetFormatPr defaultRowHeight="15"/>
  <cols>
    <col min="4" max="4" width="14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2" t="s">
        <v>11</v>
      </c>
      <c r="B3" s="2" t="s">
        <v>12</v>
      </c>
      <c r="C3" s="2" t="s">
        <v>13</v>
      </c>
      <c r="D3" s="2" t="s">
        <v>14</v>
      </c>
      <c r="E3" s="2" t="s">
        <v>15</v>
      </c>
      <c r="F3" s="2">
        <v>496</v>
      </c>
      <c r="G3" s="2" t="s">
        <v>16</v>
      </c>
      <c r="H3" s="2">
        <v>368</v>
      </c>
      <c r="I3" s="2">
        <v>248</v>
      </c>
      <c r="J3" s="2">
        <v>0</v>
      </c>
      <c r="K3" s="2" t="s">
        <v>17</v>
      </c>
    </row>
    <row r="4" spans="1:11">
      <c r="A4" s="2" t="s">
        <v>11</v>
      </c>
      <c r="B4" s="2" t="s">
        <v>12</v>
      </c>
      <c r="C4" s="2" t="s">
        <v>27</v>
      </c>
      <c r="D4" s="2" t="s">
        <v>14</v>
      </c>
      <c r="E4" s="2" t="s">
        <v>15</v>
      </c>
      <c r="F4" s="2">
        <v>496</v>
      </c>
      <c r="G4" s="2" t="s">
        <v>16</v>
      </c>
      <c r="H4" s="2">
        <v>347</v>
      </c>
      <c r="I4" s="2">
        <v>362</v>
      </c>
      <c r="J4" s="2">
        <v>0</v>
      </c>
      <c r="K4" s="2" t="s">
        <v>17</v>
      </c>
    </row>
    <row r="5" spans="1:11">
      <c r="A5" s="3" t="s">
        <v>11</v>
      </c>
      <c r="B5" s="3" t="s">
        <v>12</v>
      </c>
      <c r="C5" s="3" t="s">
        <v>29</v>
      </c>
      <c r="D5" s="3" t="s">
        <v>14</v>
      </c>
      <c r="E5" s="3" t="s">
        <v>15</v>
      </c>
      <c r="F5" s="3">
        <v>495</v>
      </c>
      <c r="G5" s="3" t="s">
        <v>16</v>
      </c>
      <c r="H5" s="3">
        <v>340</v>
      </c>
      <c r="I5" s="3">
        <v>249</v>
      </c>
      <c r="J5" s="3">
        <v>0</v>
      </c>
      <c r="K5" s="3" t="s">
        <v>17</v>
      </c>
    </row>
    <row r="6" spans="1:11">
      <c r="A6" s="3" t="s">
        <v>11</v>
      </c>
      <c r="B6" s="3" t="s">
        <v>12</v>
      </c>
      <c r="C6" s="3" t="s">
        <v>23</v>
      </c>
      <c r="D6" s="3" t="s">
        <v>24</v>
      </c>
      <c r="E6" s="3" t="s">
        <v>15</v>
      </c>
      <c r="F6" s="3">
        <v>495</v>
      </c>
      <c r="G6" s="3" t="s">
        <v>16</v>
      </c>
      <c r="H6" s="3">
        <v>567</v>
      </c>
      <c r="I6" s="3">
        <v>285</v>
      </c>
      <c r="J6" s="3">
        <v>0</v>
      </c>
      <c r="K6" s="3" t="s">
        <v>17</v>
      </c>
    </row>
    <row r="7" spans="1:11">
      <c r="A7" s="2" t="s">
        <v>11</v>
      </c>
      <c r="B7" s="2" t="s">
        <v>12</v>
      </c>
      <c r="C7" s="2" t="s">
        <v>13</v>
      </c>
      <c r="D7" s="2" t="s">
        <v>18</v>
      </c>
      <c r="E7" s="2" t="s">
        <v>15</v>
      </c>
      <c r="F7" s="2">
        <v>495</v>
      </c>
      <c r="G7" s="2" t="s">
        <v>16</v>
      </c>
      <c r="H7" s="2">
        <v>340</v>
      </c>
      <c r="I7" s="2">
        <v>267</v>
      </c>
      <c r="J7" s="2">
        <v>0</v>
      </c>
      <c r="K7" s="2" t="s">
        <v>17</v>
      </c>
    </row>
    <row r="8" spans="1:11">
      <c r="A8" s="3" t="s">
        <v>11</v>
      </c>
      <c r="B8" s="3" t="s">
        <v>12</v>
      </c>
      <c r="C8" s="3" t="s">
        <v>23</v>
      </c>
      <c r="D8" s="3" t="s">
        <v>18</v>
      </c>
      <c r="E8" s="3" t="s">
        <v>15</v>
      </c>
      <c r="F8" s="3">
        <v>497</v>
      </c>
      <c r="G8" s="3" t="s">
        <v>16</v>
      </c>
      <c r="H8" s="3">
        <v>383</v>
      </c>
      <c r="I8" s="3">
        <v>379</v>
      </c>
      <c r="J8" s="3">
        <v>0</v>
      </c>
      <c r="K8" s="3" t="s">
        <v>17</v>
      </c>
    </row>
    <row r="9" spans="1:11">
      <c r="A9" s="2" t="s">
        <v>11</v>
      </c>
      <c r="B9" s="2" t="s">
        <v>12</v>
      </c>
      <c r="C9" s="2" t="s">
        <v>27</v>
      </c>
      <c r="D9" s="2" t="s">
        <v>18</v>
      </c>
      <c r="E9" s="2" t="s">
        <v>15</v>
      </c>
      <c r="F9" s="2">
        <v>496</v>
      </c>
      <c r="G9" s="2" t="s">
        <v>16</v>
      </c>
      <c r="H9" s="2">
        <v>453</v>
      </c>
      <c r="I9" s="2">
        <v>233</v>
      </c>
      <c r="J9" s="2">
        <v>0</v>
      </c>
      <c r="K9" s="2" t="s">
        <v>17</v>
      </c>
    </row>
    <row r="10" spans="1:11">
      <c r="A10" s="3" t="s">
        <v>11</v>
      </c>
      <c r="B10" s="3" t="s">
        <v>12</v>
      </c>
      <c r="C10" s="3" t="s">
        <v>29</v>
      </c>
      <c r="D10" s="3" t="s">
        <v>18</v>
      </c>
      <c r="E10" s="3" t="s">
        <v>15</v>
      </c>
      <c r="F10" s="3">
        <v>496</v>
      </c>
      <c r="G10" s="3" t="s">
        <v>16</v>
      </c>
      <c r="H10" s="3">
        <v>276</v>
      </c>
      <c r="I10" s="3">
        <v>246</v>
      </c>
      <c r="J10" s="3">
        <v>0</v>
      </c>
      <c r="K10" s="3" t="s">
        <v>17</v>
      </c>
    </row>
    <row r="11" spans="1:11">
      <c r="A11" s="3" t="s">
        <v>11</v>
      </c>
      <c r="B11" s="3" t="s">
        <v>12</v>
      </c>
      <c r="C11" s="3" t="s">
        <v>23</v>
      </c>
      <c r="D11" s="3" t="s">
        <v>25</v>
      </c>
      <c r="E11" s="3" t="s">
        <v>15</v>
      </c>
      <c r="F11" s="3">
        <v>496</v>
      </c>
      <c r="G11" s="3" t="s">
        <v>16</v>
      </c>
      <c r="H11" s="3">
        <v>330</v>
      </c>
      <c r="I11" s="3">
        <v>217</v>
      </c>
      <c r="J11" s="3">
        <v>0</v>
      </c>
      <c r="K11" s="3" t="s">
        <v>17</v>
      </c>
    </row>
    <row r="12" spans="1:11">
      <c r="A12" s="2" t="s">
        <v>11</v>
      </c>
      <c r="B12" s="2" t="s">
        <v>12</v>
      </c>
      <c r="C12" s="2" t="s">
        <v>27</v>
      </c>
      <c r="D12" s="2" t="s">
        <v>25</v>
      </c>
      <c r="E12" s="2" t="s">
        <v>15</v>
      </c>
      <c r="F12" s="2">
        <v>497</v>
      </c>
      <c r="G12" s="2" t="s">
        <v>16</v>
      </c>
      <c r="H12" s="2">
        <v>491</v>
      </c>
      <c r="I12" s="2">
        <v>270</v>
      </c>
      <c r="J12" s="2">
        <v>0</v>
      </c>
      <c r="K12" s="2" t="s">
        <v>17</v>
      </c>
    </row>
    <row r="13" spans="1:11">
      <c r="A13" s="3" t="s">
        <v>11</v>
      </c>
      <c r="B13" s="3" t="s">
        <v>12</v>
      </c>
      <c r="C13" s="3" t="s">
        <v>29</v>
      </c>
      <c r="D13" s="3" t="s">
        <v>25</v>
      </c>
      <c r="E13" s="3" t="s">
        <v>15</v>
      </c>
      <c r="F13" s="3">
        <v>496</v>
      </c>
      <c r="G13" s="3" t="s">
        <v>16</v>
      </c>
      <c r="H13" s="3">
        <v>534</v>
      </c>
      <c r="I13" s="3">
        <v>223</v>
      </c>
      <c r="J13" s="3">
        <v>0</v>
      </c>
      <c r="K13" s="3" t="s">
        <v>17</v>
      </c>
    </row>
    <row r="14" spans="1:11">
      <c r="A14" s="2" t="s">
        <v>11</v>
      </c>
      <c r="B14" s="2" t="s">
        <v>12</v>
      </c>
      <c r="C14" s="2" t="s">
        <v>13</v>
      </c>
      <c r="D14" s="2" t="s">
        <v>19</v>
      </c>
      <c r="E14" s="2" t="s">
        <v>15</v>
      </c>
      <c r="F14" s="2">
        <v>483</v>
      </c>
      <c r="G14" s="2" t="s">
        <v>16</v>
      </c>
      <c r="H14" s="2">
        <v>454</v>
      </c>
      <c r="I14" s="2">
        <v>246</v>
      </c>
      <c r="J14" s="2">
        <v>0</v>
      </c>
      <c r="K14" s="2" t="s">
        <v>17</v>
      </c>
    </row>
    <row r="15" spans="1:11">
      <c r="A15" s="2" t="s">
        <v>11</v>
      </c>
      <c r="B15" s="2" t="s">
        <v>12</v>
      </c>
      <c r="C15" s="2" t="s">
        <v>13</v>
      </c>
      <c r="D15" s="2" t="s">
        <v>20</v>
      </c>
      <c r="E15" s="2" t="s">
        <v>15</v>
      </c>
      <c r="F15" s="2">
        <v>496</v>
      </c>
      <c r="G15" s="2" t="s">
        <v>16</v>
      </c>
      <c r="H15" s="2">
        <v>408</v>
      </c>
      <c r="I15" s="2">
        <v>241</v>
      </c>
      <c r="J15" s="2">
        <v>0</v>
      </c>
      <c r="K15" s="2" t="s">
        <v>17</v>
      </c>
    </row>
    <row r="16" spans="1:11">
      <c r="A16" s="3" t="s">
        <v>11</v>
      </c>
      <c r="B16" s="3" t="s">
        <v>12</v>
      </c>
      <c r="C16" s="3" t="s">
        <v>23</v>
      </c>
      <c r="D16" s="3" t="s">
        <v>20</v>
      </c>
      <c r="E16" s="3" t="s">
        <v>15</v>
      </c>
      <c r="F16" s="3">
        <v>496</v>
      </c>
      <c r="G16" s="3" t="s">
        <v>16</v>
      </c>
      <c r="H16" s="3">
        <v>329</v>
      </c>
      <c r="I16" s="3">
        <v>245</v>
      </c>
      <c r="J16" s="3">
        <v>0</v>
      </c>
      <c r="K16" s="3" t="s">
        <v>17</v>
      </c>
    </row>
    <row r="17" spans="1:11">
      <c r="A17" s="2" t="s">
        <v>11</v>
      </c>
      <c r="B17" s="2" t="s">
        <v>12</v>
      </c>
      <c r="C17" s="2" t="s">
        <v>27</v>
      </c>
      <c r="D17" s="2" t="s">
        <v>20</v>
      </c>
      <c r="E17" s="2" t="s">
        <v>15</v>
      </c>
      <c r="F17" s="2">
        <v>496</v>
      </c>
      <c r="G17" s="2" t="s">
        <v>16</v>
      </c>
      <c r="H17" s="2">
        <v>183</v>
      </c>
      <c r="I17" s="2">
        <v>117</v>
      </c>
      <c r="J17" s="2">
        <v>0</v>
      </c>
      <c r="K17" s="2" t="s">
        <v>17</v>
      </c>
    </row>
    <row r="18" spans="1:11">
      <c r="A18" s="3" t="s">
        <v>11</v>
      </c>
      <c r="B18" s="3" t="s">
        <v>12</v>
      </c>
      <c r="C18" s="3" t="s">
        <v>29</v>
      </c>
      <c r="D18" s="3" t="s">
        <v>20</v>
      </c>
      <c r="E18" s="3" t="s">
        <v>15</v>
      </c>
      <c r="F18" s="3">
        <v>494</v>
      </c>
      <c r="G18" s="3" t="s">
        <v>16</v>
      </c>
      <c r="H18" s="3">
        <v>378</v>
      </c>
      <c r="I18" s="3">
        <v>314</v>
      </c>
      <c r="J18" s="3">
        <v>0</v>
      </c>
      <c r="K18" s="3" t="s">
        <v>17</v>
      </c>
    </row>
    <row r="19" spans="1:11">
      <c r="A19" s="2" t="s">
        <v>11</v>
      </c>
      <c r="B19" s="2" t="s">
        <v>12</v>
      </c>
      <c r="C19" s="2" t="s">
        <v>13</v>
      </c>
      <c r="D19" s="2" t="s">
        <v>21</v>
      </c>
      <c r="E19" s="2" t="s">
        <v>15</v>
      </c>
      <c r="F19" s="2">
        <v>495</v>
      </c>
      <c r="G19" s="2" t="s">
        <v>16</v>
      </c>
      <c r="H19" s="2">
        <v>520</v>
      </c>
      <c r="I19" s="2">
        <v>255</v>
      </c>
      <c r="J19" s="2">
        <v>0</v>
      </c>
      <c r="K19" s="2" t="s">
        <v>17</v>
      </c>
    </row>
    <row r="20" spans="1:11">
      <c r="A20" s="3" t="s">
        <v>11</v>
      </c>
      <c r="B20" s="3" t="s">
        <v>12</v>
      </c>
      <c r="C20" s="3" t="s">
        <v>23</v>
      </c>
      <c r="D20" s="3" t="s">
        <v>21</v>
      </c>
      <c r="E20" s="3" t="s">
        <v>15</v>
      </c>
      <c r="F20" s="3">
        <v>497</v>
      </c>
      <c r="G20" s="3" t="s">
        <v>16</v>
      </c>
      <c r="H20" s="3">
        <v>422</v>
      </c>
      <c r="I20" s="3">
        <v>191</v>
      </c>
      <c r="J20" s="3">
        <v>0</v>
      </c>
      <c r="K20" s="3" t="s">
        <v>17</v>
      </c>
    </row>
    <row r="21" spans="1:11">
      <c r="A21" s="2" t="s">
        <v>11</v>
      </c>
      <c r="B21" s="2" t="s">
        <v>12</v>
      </c>
      <c r="C21" s="2" t="s">
        <v>27</v>
      </c>
      <c r="D21" s="2" t="s">
        <v>21</v>
      </c>
      <c r="E21" s="2" t="s">
        <v>15</v>
      </c>
      <c r="F21" s="2">
        <v>495</v>
      </c>
      <c r="G21" s="2" t="s">
        <v>16</v>
      </c>
      <c r="H21" s="2">
        <v>459</v>
      </c>
      <c r="I21" s="2">
        <v>186</v>
      </c>
      <c r="J21" s="2">
        <v>0</v>
      </c>
      <c r="K21" s="2" t="s">
        <v>17</v>
      </c>
    </row>
    <row r="22" spans="1:11">
      <c r="A22" s="3" t="s">
        <v>11</v>
      </c>
      <c r="B22" s="3" t="s">
        <v>12</v>
      </c>
      <c r="C22" s="3" t="s">
        <v>29</v>
      </c>
      <c r="D22" s="3" t="s">
        <v>21</v>
      </c>
      <c r="E22" s="3" t="s">
        <v>15</v>
      </c>
      <c r="F22" s="3">
        <v>496</v>
      </c>
      <c r="G22" s="3" t="s">
        <v>16</v>
      </c>
      <c r="H22" s="3">
        <v>359</v>
      </c>
      <c r="I22" s="3">
        <v>233</v>
      </c>
      <c r="J22" s="3">
        <v>0</v>
      </c>
      <c r="K22" s="3" t="s">
        <v>17</v>
      </c>
    </row>
    <row r="23" spans="1:11">
      <c r="A23" s="2" t="s">
        <v>11</v>
      </c>
      <c r="B23" s="2" t="s">
        <v>12</v>
      </c>
      <c r="C23" s="2" t="s">
        <v>27</v>
      </c>
      <c r="D23" s="2" t="s">
        <v>28</v>
      </c>
      <c r="E23" s="2" t="s">
        <v>15</v>
      </c>
      <c r="F23" s="2">
        <v>483</v>
      </c>
      <c r="G23" s="2" t="s">
        <v>16</v>
      </c>
      <c r="H23" s="2">
        <v>568</v>
      </c>
      <c r="I23" s="2">
        <v>297</v>
      </c>
      <c r="J23" s="2">
        <v>0</v>
      </c>
      <c r="K23" s="2" t="s">
        <v>17</v>
      </c>
    </row>
    <row r="24" spans="1:11">
      <c r="A24" s="3" t="s">
        <v>11</v>
      </c>
      <c r="B24" s="3" t="s">
        <v>12</v>
      </c>
      <c r="C24" s="3" t="s">
        <v>29</v>
      </c>
      <c r="D24" s="3" t="s">
        <v>28</v>
      </c>
      <c r="E24" s="3" t="s">
        <v>15</v>
      </c>
      <c r="F24" s="3">
        <v>495</v>
      </c>
      <c r="G24" s="3" t="s">
        <v>16</v>
      </c>
      <c r="H24" s="3">
        <v>518</v>
      </c>
      <c r="I24" s="3">
        <v>215</v>
      </c>
      <c r="J24" s="3">
        <v>0</v>
      </c>
      <c r="K24" s="3" t="s">
        <v>17</v>
      </c>
    </row>
    <row r="25" spans="1:11">
      <c r="A25" s="3" t="s">
        <v>11</v>
      </c>
      <c r="B25" s="3" t="s">
        <v>12</v>
      </c>
      <c r="C25" s="3" t="s">
        <v>23</v>
      </c>
      <c r="D25" s="3" t="s">
        <v>26</v>
      </c>
      <c r="E25" s="3" t="s">
        <v>15</v>
      </c>
      <c r="F25" s="3">
        <v>489</v>
      </c>
      <c r="G25" s="3" t="s">
        <v>16</v>
      </c>
      <c r="H25" s="3">
        <v>376</v>
      </c>
      <c r="I25" s="3">
        <v>248</v>
      </c>
      <c r="J25" s="3">
        <v>0</v>
      </c>
      <c r="K25" s="3" t="s">
        <v>17</v>
      </c>
    </row>
    <row r="26" spans="1:11">
      <c r="A26" s="2" t="s">
        <v>11</v>
      </c>
      <c r="B26" s="2" t="s">
        <v>12</v>
      </c>
      <c r="C26" s="2" t="s">
        <v>13</v>
      </c>
      <c r="D26" s="2" t="s">
        <v>22</v>
      </c>
      <c r="E26" s="2" t="s">
        <v>15</v>
      </c>
      <c r="F26" s="2">
        <v>443</v>
      </c>
      <c r="G26" s="2" t="s">
        <v>16</v>
      </c>
      <c r="H26" s="2">
        <v>509</v>
      </c>
      <c r="I26" s="2">
        <v>262</v>
      </c>
      <c r="J26" s="2">
        <v>0</v>
      </c>
      <c r="K26" s="2" t="s">
        <v>17</v>
      </c>
    </row>
  </sheetData>
  <sortState ref="A3:K26">
    <sortCondition ref="D3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E1" sqref="E1:E1048576"/>
    </sheetView>
  </sheetViews>
  <sheetFormatPr defaultRowHeight="15"/>
  <cols>
    <col min="1" max="1" width="18.140625" customWidth="1"/>
    <col min="2" max="2" width="14.140625" customWidth="1"/>
    <col min="4" max="5" width="16.42578125" customWidth="1"/>
    <col min="6" max="6" width="12.7109375" customWidth="1"/>
  </cols>
  <sheetData>
    <row r="1" spans="1:10">
      <c r="A1" s="4" t="s">
        <v>0</v>
      </c>
      <c r="B1" s="4" t="s">
        <v>2</v>
      </c>
      <c r="C1" s="4" t="s">
        <v>3</v>
      </c>
      <c r="D1" s="4" t="s">
        <v>4</v>
      </c>
      <c r="E1" s="4"/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</row>
    <row r="2" spans="1:10">
      <c r="A2" s="4" t="s">
        <v>233</v>
      </c>
      <c r="B2" s="4" t="s">
        <v>206</v>
      </c>
      <c r="C2" s="4" t="s">
        <v>32</v>
      </c>
      <c r="D2" s="4" t="s">
        <v>15</v>
      </c>
      <c r="E2" s="4"/>
      <c r="F2" s="4">
        <v>993</v>
      </c>
      <c r="G2" s="4" t="s">
        <v>16</v>
      </c>
      <c r="H2" s="4">
        <v>421</v>
      </c>
      <c r="I2" s="4">
        <v>173</v>
      </c>
      <c r="J2" s="4">
        <v>0</v>
      </c>
    </row>
    <row r="3" spans="1:10">
      <c r="A3" s="4" t="s">
        <v>233</v>
      </c>
      <c r="B3" s="4" t="s">
        <v>209</v>
      </c>
      <c r="C3" s="4" t="s">
        <v>32</v>
      </c>
      <c r="D3" s="4" t="s">
        <v>15</v>
      </c>
      <c r="E3" s="4"/>
      <c r="F3" s="4">
        <v>983</v>
      </c>
      <c r="G3" s="4" t="s">
        <v>16</v>
      </c>
      <c r="H3" s="4">
        <v>221</v>
      </c>
      <c r="I3" s="4">
        <v>123</v>
      </c>
      <c r="J3" s="4">
        <v>0</v>
      </c>
    </row>
    <row r="4" spans="1:10">
      <c r="A4" s="4" t="s">
        <v>233</v>
      </c>
      <c r="B4" s="4" t="s">
        <v>214</v>
      </c>
      <c r="C4" s="4" t="s">
        <v>32</v>
      </c>
      <c r="D4" s="4" t="s">
        <v>15</v>
      </c>
      <c r="E4" s="4"/>
      <c r="F4" s="4">
        <v>985</v>
      </c>
      <c r="G4" s="4" t="s">
        <v>16</v>
      </c>
      <c r="H4" s="4">
        <v>566</v>
      </c>
      <c r="I4" s="4">
        <v>311</v>
      </c>
      <c r="J4" s="4">
        <v>0</v>
      </c>
    </row>
    <row r="5" spans="1:10">
      <c r="A5" s="4" t="s">
        <v>233</v>
      </c>
      <c r="B5" s="4" t="s">
        <v>206</v>
      </c>
      <c r="C5" s="4" t="s">
        <v>127</v>
      </c>
      <c r="D5" s="4" t="s">
        <v>15</v>
      </c>
      <c r="E5" s="4"/>
      <c r="F5" s="4">
        <v>979</v>
      </c>
      <c r="G5" s="4" t="s">
        <v>16</v>
      </c>
      <c r="H5" s="4">
        <v>359</v>
      </c>
      <c r="I5" s="4">
        <v>236</v>
      </c>
      <c r="J5" s="4">
        <v>0</v>
      </c>
    </row>
    <row r="6" spans="1:10">
      <c r="A6" s="4" t="s">
        <v>233</v>
      </c>
      <c r="B6" s="4" t="s">
        <v>230</v>
      </c>
      <c r="C6" s="4" t="s">
        <v>180</v>
      </c>
      <c r="D6" s="4" t="s">
        <v>15</v>
      </c>
      <c r="E6" s="4"/>
      <c r="F6" s="4">
        <v>784</v>
      </c>
      <c r="G6" s="4" t="s">
        <v>16</v>
      </c>
      <c r="H6" s="4">
        <v>382</v>
      </c>
      <c r="I6" s="4">
        <v>332</v>
      </c>
      <c r="J6" s="4">
        <v>0</v>
      </c>
    </row>
    <row r="7" spans="1:10">
      <c r="A7" s="4" t="s">
        <v>233</v>
      </c>
      <c r="B7" s="4" t="s">
        <v>206</v>
      </c>
      <c r="C7" s="4" t="s">
        <v>33</v>
      </c>
      <c r="D7" s="4" t="s">
        <v>15</v>
      </c>
      <c r="E7" s="4"/>
      <c r="F7" s="4">
        <v>985</v>
      </c>
      <c r="G7" s="4" t="s">
        <v>16</v>
      </c>
      <c r="H7" s="4">
        <v>435</v>
      </c>
      <c r="I7" s="4">
        <v>277</v>
      </c>
      <c r="J7" s="4">
        <v>0</v>
      </c>
    </row>
    <row r="8" spans="1:10">
      <c r="A8" s="4" t="s">
        <v>233</v>
      </c>
      <c r="B8" s="4" t="s">
        <v>209</v>
      </c>
      <c r="C8" s="4" t="s">
        <v>33</v>
      </c>
      <c r="D8" s="4" t="s">
        <v>15</v>
      </c>
      <c r="E8" s="4"/>
      <c r="F8" s="4">
        <v>991</v>
      </c>
      <c r="G8" s="4" t="s">
        <v>16</v>
      </c>
      <c r="H8" s="4">
        <v>560</v>
      </c>
      <c r="I8" s="4">
        <v>292</v>
      </c>
      <c r="J8" s="4">
        <v>0</v>
      </c>
    </row>
    <row r="9" spans="1:10">
      <c r="A9" s="4" t="s">
        <v>233</v>
      </c>
      <c r="B9" s="4" t="s">
        <v>206</v>
      </c>
      <c r="C9" s="4" t="s">
        <v>19</v>
      </c>
      <c r="D9" s="4" t="s">
        <v>15</v>
      </c>
      <c r="E9" s="4"/>
      <c r="F9" s="4">
        <v>539</v>
      </c>
      <c r="G9" s="4" t="s">
        <v>16</v>
      </c>
      <c r="H9" s="4">
        <v>364</v>
      </c>
      <c r="I9" s="4">
        <v>366</v>
      </c>
      <c r="J9" s="4">
        <v>0</v>
      </c>
    </row>
    <row r="10" spans="1:10">
      <c r="A10" s="4" t="s">
        <v>233</v>
      </c>
      <c r="B10" s="4" t="s">
        <v>209</v>
      </c>
      <c r="C10" s="4" t="s">
        <v>153</v>
      </c>
      <c r="D10" s="4" t="s">
        <v>15</v>
      </c>
      <c r="E10" s="4"/>
      <c r="F10" s="4">
        <v>201</v>
      </c>
      <c r="G10" s="4" t="s">
        <v>16</v>
      </c>
      <c r="H10" s="4">
        <v>575</v>
      </c>
      <c r="I10" s="4">
        <v>277</v>
      </c>
      <c r="J10" s="4">
        <v>0</v>
      </c>
    </row>
    <row r="11" spans="1:10">
      <c r="A11" s="4" t="s">
        <v>233</v>
      </c>
      <c r="B11" s="4" t="s">
        <v>230</v>
      </c>
      <c r="C11" s="4" t="s">
        <v>234</v>
      </c>
      <c r="D11" s="4" t="s">
        <v>15</v>
      </c>
      <c r="E11" s="4"/>
      <c r="F11" s="4">
        <v>159</v>
      </c>
      <c r="G11" s="4" t="s">
        <v>16</v>
      </c>
      <c r="H11" s="4">
        <v>690</v>
      </c>
      <c r="I11" s="4">
        <v>179</v>
      </c>
      <c r="J11" s="4">
        <v>0</v>
      </c>
    </row>
    <row r="12" spans="1:10">
      <c r="A12" s="4" t="s">
        <v>233</v>
      </c>
      <c r="B12" s="4" t="s">
        <v>206</v>
      </c>
      <c r="C12" s="4" t="s">
        <v>38</v>
      </c>
      <c r="D12" s="4" t="s">
        <v>15</v>
      </c>
      <c r="E12" s="4"/>
      <c r="F12" s="4">
        <v>962</v>
      </c>
      <c r="G12" s="4" t="s">
        <v>16</v>
      </c>
      <c r="H12" s="4">
        <v>700</v>
      </c>
      <c r="I12" s="4">
        <v>251</v>
      </c>
      <c r="J12" s="4">
        <v>0</v>
      </c>
    </row>
    <row r="13" spans="1:10">
      <c r="A13" s="4" t="s">
        <v>233</v>
      </c>
      <c r="B13" s="4" t="s">
        <v>214</v>
      </c>
      <c r="C13" s="4" t="s">
        <v>38</v>
      </c>
      <c r="D13" s="4" t="s">
        <v>15</v>
      </c>
      <c r="E13" s="4"/>
      <c r="F13" s="4">
        <v>943</v>
      </c>
      <c r="G13" s="4" t="s">
        <v>16</v>
      </c>
      <c r="H13" s="4">
        <v>628</v>
      </c>
      <c r="I13" s="4">
        <v>318</v>
      </c>
      <c r="J13" s="4">
        <v>0</v>
      </c>
    </row>
    <row r="14" spans="1:10">
      <c r="A14" s="4" t="s">
        <v>233</v>
      </c>
      <c r="B14" s="4" t="s">
        <v>230</v>
      </c>
      <c r="C14" s="4" t="s">
        <v>20</v>
      </c>
      <c r="D14" s="4" t="s">
        <v>15</v>
      </c>
      <c r="E14" s="4"/>
      <c r="F14" s="4">
        <v>547</v>
      </c>
      <c r="G14" s="4" t="s">
        <v>16</v>
      </c>
      <c r="H14" s="4">
        <v>419</v>
      </c>
      <c r="I14" s="4">
        <v>186</v>
      </c>
      <c r="J14" s="4">
        <v>0</v>
      </c>
    </row>
    <row r="15" spans="1:10">
      <c r="A15" s="4" t="s">
        <v>233</v>
      </c>
      <c r="B15" s="4" t="s">
        <v>206</v>
      </c>
      <c r="C15" s="4" t="s">
        <v>35</v>
      </c>
      <c r="D15" s="4" t="s">
        <v>15</v>
      </c>
      <c r="E15" s="4"/>
      <c r="F15" s="4">
        <v>744</v>
      </c>
      <c r="G15" s="4" t="s">
        <v>16</v>
      </c>
      <c r="H15" s="4">
        <v>559</v>
      </c>
      <c r="I15" s="4">
        <v>272</v>
      </c>
      <c r="J15" s="4">
        <v>0</v>
      </c>
    </row>
    <row r="16" spans="1:10">
      <c r="A16" s="4" t="s">
        <v>233</v>
      </c>
      <c r="B16" s="4" t="s">
        <v>209</v>
      </c>
      <c r="C16" s="4" t="s">
        <v>35</v>
      </c>
      <c r="D16" s="4" t="s">
        <v>15</v>
      </c>
      <c r="E16" s="4"/>
      <c r="F16" s="4">
        <v>974</v>
      </c>
      <c r="G16" s="4" t="s">
        <v>16</v>
      </c>
      <c r="H16" s="4">
        <v>449</v>
      </c>
      <c r="I16" s="4">
        <v>310</v>
      </c>
      <c r="J16" s="4">
        <v>0</v>
      </c>
    </row>
    <row r="17" spans="1:10">
      <c r="A17" s="4" t="s">
        <v>233</v>
      </c>
      <c r="B17" s="4" t="s">
        <v>214</v>
      </c>
      <c r="C17" s="4" t="s">
        <v>177</v>
      </c>
      <c r="D17" s="4" t="s">
        <v>15</v>
      </c>
      <c r="E17" s="4"/>
      <c r="F17" s="4">
        <v>459</v>
      </c>
      <c r="G17" s="4" t="s">
        <v>16</v>
      </c>
      <c r="H17" s="4">
        <v>404</v>
      </c>
      <c r="I17" s="4">
        <v>236</v>
      </c>
      <c r="J17" s="4">
        <v>0</v>
      </c>
    </row>
    <row r="18" spans="1:10">
      <c r="A18" s="4" t="s">
        <v>233</v>
      </c>
      <c r="B18" s="4" t="s">
        <v>230</v>
      </c>
      <c r="C18" s="4" t="s">
        <v>212</v>
      </c>
      <c r="D18" s="4" t="s">
        <v>15</v>
      </c>
      <c r="E18" s="4"/>
      <c r="F18" s="4">
        <v>160</v>
      </c>
      <c r="G18" s="4" t="s">
        <v>16</v>
      </c>
      <c r="H18" s="4">
        <v>475</v>
      </c>
      <c r="I18" s="4">
        <v>289</v>
      </c>
      <c r="J18" s="4">
        <v>0</v>
      </c>
    </row>
    <row r="19" spans="1:10">
      <c r="A19" s="4" t="s">
        <v>233</v>
      </c>
      <c r="B19" s="4" t="s">
        <v>209</v>
      </c>
      <c r="C19" s="4" t="s">
        <v>36</v>
      </c>
      <c r="D19" s="4" t="s">
        <v>15</v>
      </c>
      <c r="E19" s="4"/>
      <c r="F19" s="4">
        <v>985</v>
      </c>
      <c r="G19" s="4" t="s">
        <v>16</v>
      </c>
      <c r="H19" s="4">
        <v>515</v>
      </c>
      <c r="I19" s="4">
        <v>262</v>
      </c>
      <c r="J19" s="4">
        <v>0</v>
      </c>
    </row>
    <row r="20" spans="1:10">
      <c r="A20" s="4" t="s">
        <v>233</v>
      </c>
      <c r="B20" s="4" t="s">
        <v>230</v>
      </c>
      <c r="C20" s="4" t="s">
        <v>150</v>
      </c>
      <c r="D20" s="4" t="s">
        <v>15</v>
      </c>
      <c r="E20" s="4"/>
      <c r="F20" s="4">
        <v>215</v>
      </c>
      <c r="G20" s="4" t="s">
        <v>16</v>
      </c>
      <c r="H20" s="4">
        <v>455</v>
      </c>
      <c r="I20" s="4">
        <v>348</v>
      </c>
      <c r="J20" s="4">
        <v>0</v>
      </c>
    </row>
    <row r="21" spans="1:10">
      <c r="A21" s="4" t="s">
        <v>233</v>
      </c>
      <c r="B21" s="4" t="s">
        <v>214</v>
      </c>
      <c r="C21" s="4" t="s">
        <v>171</v>
      </c>
      <c r="D21" s="4" t="s">
        <v>15</v>
      </c>
      <c r="E21" s="4"/>
      <c r="F21" s="4">
        <v>199</v>
      </c>
      <c r="G21" s="4" t="s">
        <v>16</v>
      </c>
      <c r="H21" s="4">
        <v>516</v>
      </c>
      <c r="I21" s="4">
        <v>281</v>
      </c>
      <c r="J21" s="4">
        <v>0</v>
      </c>
    </row>
    <row r="22" spans="1:10">
      <c r="A22" s="4" t="s">
        <v>233</v>
      </c>
      <c r="B22" s="4" t="s">
        <v>206</v>
      </c>
      <c r="C22" s="4" t="s">
        <v>235</v>
      </c>
      <c r="D22" s="4" t="s">
        <v>15</v>
      </c>
      <c r="E22" s="4"/>
      <c r="F22" s="4">
        <v>126</v>
      </c>
      <c r="G22" s="4" t="s">
        <v>16</v>
      </c>
      <c r="H22" s="4">
        <v>517</v>
      </c>
      <c r="I22" s="4">
        <v>285</v>
      </c>
      <c r="J22" s="4">
        <v>0</v>
      </c>
    </row>
    <row r="23" spans="1:10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>
      <c r="A24" s="4"/>
      <c r="B24" s="4"/>
      <c r="C24" s="4"/>
      <c r="D24" s="4"/>
      <c r="E24" s="4"/>
      <c r="F24" s="4"/>
      <c r="G24" s="4"/>
      <c r="H24" s="4"/>
      <c r="I24" s="4"/>
      <c r="J24" s="4"/>
    </row>
  </sheetData>
  <sortState ref="A2:I22">
    <sortCondition ref="C2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32"/>
  <sheetViews>
    <sheetView workbookViewId="0">
      <selection sqref="A1:A1048576"/>
    </sheetView>
  </sheetViews>
  <sheetFormatPr defaultRowHeight="15"/>
  <sheetData>
    <row r="1" spans="1:10">
      <c r="A1" s="4" t="s">
        <v>0</v>
      </c>
      <c r="B1" s="4" t="s">
        <v>236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</row>
    <row r="2" spans="1:10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>
      <c r="A3" s="4" t="s">
        <v>237</v>
      </c>
      <c r="B3" s="4" t="s">
        <v>238</v>
      </c>
      <c r="C3" s="4" t="s">
        <v>239</v>
      </c>
      <c r="D3" s="4" t="s">
        <v>113</v>
      </c>
      <c r="E3" s="4" t="s">
        <v>45</v>
      </c>
      <c r="F3" s="4">
        <v>288</v>
      </c>
      <c r="G3" s="4">
        <v>9</v>
      </c>
      <c r="H3" s="4">
        <v>566</v>
      </c>
      <c r="I3" s="4">
        <v>277</v>
      </c>
      <c r="J3" s="4">
        <v>0</v>
      </c>
    </row>
    <row r="4" spans="1:10">
      <c r="A4" s="4" t="s">
        <v>237</v>
      </c>
      <c r="B4" s="4" t="s">
        <v>238</v>
      </c>
      <c r="C4" s="4" t="s">
        <v>230</v>
      </c>
      <c r="D4" s="4" t="s">
        <v>58</v>
      </c>
      <c r="E4" s="4" t="s">
        <v>15</v>
      </c>
      <c r="F4" s="4">
        <v>540</v>
      </c>
      <c r="G4" s="4" t="s">
        <v>16</v>
      </c>
      <c r="H4" s="4">
        <v>317</v>
      </c>
      <c r="I4" s="4">
        <v>225</v>
      </c>
      <c r="J4" s="4">
        <v>0</v>
      </c>
    </row>
    <row r="5" spans="1:10">
      <c r="A5" s="4" t="s">
        <v>237</v>
      </c>
      <c r="B5" s="4" t="s">
        <v>244</v>
      </c>
      <c r="C5" s="4" t="s">
        <v>214</v>
      </c>
      <c r="D5" s="4" t="s">
        <v>32</v>
      </c>
      <c r="E5" s="4" t="s">
        <v>15</v>
      </c>
      <c r="F5" s="4">
        <v>965</v>
      </c>
      <c r="G5" s="4" t="s">
        <v>16</v>
      </c>
      <c r="H5" s="4">
        <v>578</v>
      </c>
      <c r="I5" s="4">
        <v>251</v>
      </c>
      <c r="J5" s="4">
        <v>0</v>
      </c>
    </row>
    <row r="6" spans="1:10">
      <c r="A6" s="4" t="s">
        <v>237</v>
      </c>
      <c r="B6" s="4" t="s">
        <v>244</v>
      </c>
      <c r="C6" s="4" t="s">
        <v>230</v>
      </c>
      <c r="D6" s="4" t="s">
        <v>126</v>
      </c>
      <c r="E6" s="4" t="s">
        <v>15</v>
      </c>
      <c r="F6" s="4">
        <v>461</v>
      </c>
      <c r="G6" s="4" t="s">
        <v>16</v>
      </c>
      <c r="H6" s="4">
        <v>370</v>
      </c>
      <c r="I6" s="4">
        <v>226</v>
      </c>
      <c r="J6" s="4">
        <v>0</v>
      </c>
    </row>
    <row r="7" spans="1:10">
      <c r="A7" s="4" t="s">
        <v>237</v>
      </c>
      <c r="B7" s="4" t="s">
        <v>238</v>
      </c>
      <c r="C7" s="4" t="s">
        <v>206</v>
      </c>
      <c r="D7" s="4" t="s">
        <v>126</v>
      </c>
      <c r="E7" s="4" t="s">
        <v>15</v>
      </c>
      <c r="F7" s="4">
        <v>428</v>
      </c>
      <c r="G7" s="4" t="s">
        <v>16</v>
      </c>
      <c r="H7" s="4">
        <v>461</v>
      </c>
      <c r="I7" s="4">
        <v>260</v>
      </c>
      <c r="J7" s="4">
        <v>0</v>
      </c>
    </row>
    <row r="8" spans="1:10">
      <c r="A8" s="4" t="s">
        <v>237</v>
      </c>
      <c r="B8" s="4" t="s">
        <v>238</v>
      </c>
      <c r="C8" s="4" t="s">
        <v>209</v>
      </c>
      <c r="D8" s="4" t="s">
        <v>187</v>
      </c>
      <c r="E8" s="4" t="s">
        <v>15</v>
      </c>
      <c r="F8" s="4">
        <v>1047</v>
      </c>
      <c r="G8" s="4" t="s">
        <v>16</v>
      </c>
      <c r="H8" s="4">
        <v>436</v>
      </c>
      <c r="I8" s="4">
        <v>267</v>
      </c>
      <c r="J8" s="4">
        <v>0</v>
      </c>
    </row>
    <row r="9" spans="1:10">
      <c r="A9" s="4" t="s">
        <v>237</v>
      </c>
      <c r="B9" s="4" t="s">
        <v>238</v>
      </c>
      <c r="C9" s="4" t="s">
        <v>209</v>
      </c>
      <c r="D9" s="4" t="s">
        <v>33</v>
      </c>
      <c r="E9" s="4" t="s">
        <v>15</v>
      </c>
      <c r="F9" s="4">
        <v>786</v>
      </c>
      <c r="G9" s="4" t="s">
        <v>16</v>
      </c>
      <c r="H9" s="4">
        <v>337</v>
      </c>
      <c r="I9" s="4">
        <v>256</v>
      </c>
      <c r="J9" s="4">
        <v>0</v>
      </c>
    </row>
    <row r="10" spans="1:10">
      <c r="A10" s="4" t="s">
        <v>237</v>
      </c>
      <c r="B10" s="4" t="s">
        <v>238</v>
      </c>
      <c r="C10" s="4" t="s">
        <v>214</v>
      </c>
      <c r="D10" s="4" t="s">
        <v>140</v>
      </c>
      <c r="E10" s="4" t="s">
        <v>15</v>
      </c>
      <c r="F10" s="4">
        <v>413</v>
      </c>
      <c r="G10" s="4" t="s">
        <v>16</v>
      </c>
      <c r="H10" s="4">
        <v>522</v>
      </c>
      <c r="I10" s="4">
        <v>249</v>
      </c>
      <c r="J10" s="4">
        <v>0</v>
      </c>
    </row>
    <row r="11" spans="1:10">
      <c r="A11" s="4" t="s">
        <v>237</v>
      </c>
      <c r="B11" s="4" t="s">
        <v>238</v>
      </c>
      <c r="C11" s="4" t="s">
        <v>230</v>
      </c>
      <c r="D11" s="4" t="s">
        <v>136</v>
      </c>
      <c r="E11" s="4" t="s">
        <v>15</v>
      </c>
      <c r="F11" s="4">
        <v>352</v>
      </c>
      <c r="G11" s="4" t="s">
        <v>16</v>
      </c>
      <c r="H11" s="4">
        <v>424</v>
      </c>
      <c r="I11" s="4">
        <v>190</v>
      </c>
      <c r="J11" s="4">
        <v>0</v>
      </c>
    </row>
    <row r="12" spans="1:10">
      <c r="A12" s="4" t="s">
        <v>237</v>
      </c>
      <c r="B12" s="4" t="s">
        <v>238</v>
      </c>
      <c r="C12" s="4" t="s">
        <v>206</v>
      </c>
      <c r="D12" s="4" t="s">
        <v>245</v>
      </c>
      <c r="E12" s="4" t="s">
        <v>15</v>
      </c>
      <c r="F12" s="4">
        <v>419</v>
      </c>
      <c r="G12" s="4" t="s">
        <v>16</v>
      </c>
      <c r="H12" s="4">
        <v>414</v>
      </c>
      <c r="I12" s="4">
        <v>282</v>
      </c>
      <c r="J12" s="4">
        <v>0</v>
      </c>
    </row>
    <row r="13" spans="1:10">
      <c r="A13" s="4" t="s">
        <v>237</v>
      </c>
      <c r="B13" s="4" t="s">
        <v>238</v>
      </c>
      <c r="C13" s="4" t="s">
        <v>230</v>
      </c>
      <c r="D13" s="4" t="s">
        <v>19</v>
      </c>
      <c r="E13" s="4" t="s">
        <v>15</v>
      </c>
      <c r="F13" s="4">
        <v>374</v>
      </c>
      <c r="G13" s="4" t="s">
        <v>16</v>
      </c>
      <c r="H13" s="4">
        <v>647</v>
      </c>
      <c r="I13" s="4">
        <v>280</v>
      </c>
      <c r="J13" s="4">
        <v>0</v>
      </c>
    </row>
    <row r="14" spans="1:10">
      <c r="A14" s="4" t="s">
        <v>237</v>
      </c>
      <c r="B14" s="4" t="s">
        <v>238</v>
      </c>
      <c r="C14" s="4" t="s">
        <v>214</v>
      </c>
      <c r="D14" s="4" t="s">
        <v>19</v>
      </c>
      <c r="E14" s="4" t="s">
        <v>15</v>
      </c>
      <c r="F14" s="4">
        <v>493</v>
      </c>
      <c r="G14" s="4" t="s">
        <v>16</v>
      </c>
      <c r="H14" s="4">
        <v>585</v>
      </c>
      <c r="I14" s="4">
        <v>292</v>
      </c>
      <c r="J14" s="4">
        <v>0</v>
      </c>
    </row>
    <row r="15" spans="1:10">
      <c r="A15" s="4" t="s">
        <v>237</v>
      </c>
      <c r="B15" s="4" t="s">
        <v>238</v>
      </c>
      <c r="C15" s="4" t="s">
        <v>206</v>
      </c>
      <c r="D15" s="4" t="s">
        <v>137</v>
      </c>
      <c r="E15" s="4" t="s">
        <v>15</v>
      </c>
      <c r="F15" s="4">
        <v>222</v>
      </c>
      <c r="G15" s="4" t="s">
        <v>16</v>
      </c>
      <c r="H15" s="4">
        <v>501</v>
      </c>
      <c r="I15" s="4">
        <v>259</v>
      </c>
      <c r="J15" s="4">
        <v>0</v>
      </c>
    </row>
    <row r="16" spans="1:10">
      <c r="A16" s="4" t="s">
        <v>237</v>
      </c>
      <c r="B16" s="4" t="s">
        <v>238</v>
      </c>
      <c r="C16" s="4" t="s">
        <v>214</v>
      </c>
      <c r="D16" s="4" t="s">
        <v>38</v>
      </c>
      <c r="E16" s="4" t="s">
        <v>15</v>
      </c>
      <c r="F16" s="4">
        <v>1121</v>
      </c>
      <c r="G16" s="4" t="s">
        <v>16</v>
      </c>
      <c r="H16" s="4">
        <v>625</v>
      </c>
      <c r="I16" s="4">
        <v>238</v>
      </c>
      <c r="J16" s="4">
        <v>0</v>
      </c>
    </row>
    <row r="17" spans="1:10">
      <c r="A17" s="4" t="s">
        <v>237</v>
      </c>
      <c r="B17" s="4" t="s">
        <v>244</v>
      </c>
      <c r="C17" s="4" t="s">
        <v>209</v>
      </c>
      <c r="D17" s="4" t="s">
        <v>20</v>
      </c>
      <c r="E17" s="4" t="s">
        <v>15</v>
      </c>
      <c r="F17" s="4">
        <v>595</v>
      </c>
      <c r="G17" s="4" t="s">
        <v>16</v>
      </c>
      <c r="H17" s="4">
        <v>394</v>
      </c>
      <c r="I17" s="4">
        <v>125</v>
      </c>
      <c r="J17" s="4">
        <v>0</v>
      </c>
    </row>
    <row r="18" spans="1:10">
      <c r="A18" s="4" t="s">
        <v>237</v>
      </c>
      <c r="B18" s="4" t="s">
        <v>238</v>
      </c>
      <c r="C18" s="4" t="s">
        <v>206</v>
      </c>
      <c r="D18" s="4" t="s">
        <v>102</v>
      </c>
      <c r="E18" s="4" t="s">
        <v>15</v>
      </c>
      <c r="F18" s="4">
        <v>441</v>
      </c>
      <c r="G18" s="4" t="s">
        <v>16</v>
      </c>
      <c r="H18" s="4">
        <v>357</v>
      </c>
      <c r="I18" s="4">
        <v>315</v>
      </c>
      <c r="J18" s="4">
        <v>0</v>
      </c>
    </row>
    <row r="19" spans="1:10">
      <c r="A19" s="4" t="s">
        <v>237</v>
      </c>
      <c r="B19" s="4" t="s">
        <v>238</v>
      </c>
      <c r="C19" s="4" t="s">
        <v>230</v>
      </c>
      <c r="D19" s="4" t="s">
        <v>131</v>
      </c>
      <c r="E19" s="4" t="s">
        <v>15</v>
      </c>
      <c r="F19" s="4">
        <v>523</v>
      </c>
      <c r="G19" s="4" t="s">
        <v>16</v>
      </c>
      <c r="H19" s="4">
        <v>468</v>
      </c>
      <c r="I19" s="4">
        <v>285</v>
      </c>
      <c r="J19" s="4">
        <v>0</v>
      </c>
    </row>
    <row r="20" spans="1:10">
      <c r="A20" s="4" t="s">
        <v>237</v>
      </c>
      <c r="B20" s="4" t="s">
        <v>238</v>
      </c>
      <c r="C20" s="4" t="s">
        <v>239</v>
      </c>
      <c r="D20" s="4" t="s">
        <v>240</v>
      </c>
      <c r="E20" s="4" t="s">
        <v>241</v>
      </c>
      <c r="F20" s="4">
        <v>564</v>
      </c>
      <c r="G20" s="4">
        <v>5</v>
      </c>
      <c r="H20" s="4">
        <v>576</v>
      </c>
      <c r="I20" s="4">
        <v>276</v>
      </c>
      <c r="J20" s="4">
        <v>0</v>
      </c>
    </row>
    <row r="21" spans="1:10">
      <c r="A21" s="4" t="s">
        <v>237</v>
      </c>
      <c r="B21" s="4" t="s">
        <v>238</v>
      </c>
      <c r="C21" s="4" t="s">
        <v>214</v>
      </c>
      <c r="D21" s="4" t="s">
        <v>35</v>
      </c>
      <c r="E21" s="4" t="s">
        <v>15</v>
      </c>
      <c r="F21" s="4">
        <v>903</v>
      </c>
      <c r="G21" s="4" t="s">
        <v>16</v>
      </c>
      <c r="H21" s="4">
        <v>537</v>
      </c>
      <c r="I21" s="4">
        <v>314</v>
      </c>
      <c r="J21" s="4">
        <v>0</v>
      </c>
    </row>
    <row r="22" spans="1:10">
      <c r="A22" s="4" t="s">
        <v>237</v>
      </c>
      <c r="B22" s="4" t="s">
        <v>238</v>
      </c>
      <c r="C22" s="4" t="s">
        <v>230</v>
      </c>
      <c r="D22" s="4" t="s">
        <v>21</v>
      </c>
      <c r="E22" s="4" t="s">
        <v>15</v>
      </c>
      <c r="F22" s="4">
        <v>474</v>
      </c>
      <c r="G22" s="4" t="s">
        <v>16</v>
      </c>
      <c r="H22" s="4">
        <v>454</v>
      </c>
      <c r="I22" s="4">
        <v>269</v>
      </c>
      <c r="J22" s="4">
        <v>0</v>
      </c>
    </row>
    <row r="23" spans="1:10">
      <c r="A23" s="4" t="s">
        <v>237</v>
      </c>
      <c r="B23" s="4" t="s">
        <v>238</v>
      </c>
      <c r="C23" s="4" t="s">
        <v>206</v>
      </c>
      <c r="D23" s="4" t="s">
        <v>132</v>
      </c>
      <c r="E23" s="4" t="s">
        <v>15</v>
      </c>
      <c r="F23" s="4">
        <v>279</v>
      </c>
      <c r="G23" s="4" t="s">
        <v>16</v>
      </c>
      <c r="H23" s="4">
        <v>363</v>
      </c>
      <c r="I23" s="4">
        <v>221</v>
      </c>
      <c r="J23" s="4">
        <v>0</v>
      </c>
    </row>
    <row r="24" spans="1:10">
      <c r="A24" s="4" t="s">
        <v>237</v>
      </c>
      <c r="B24" s="4" t="s">
        <v>238</v>
      </c>
      <c r="C24" s="4" t="s">
        <v>209</v>
      </c>
      <c r="D24" s="4" t="s">
        <v>162</v>
      </c>
      <c r="E24" s="4" t="s">
        <v>15</v>
      </c>
      <c r="F24" s="4">
        <v>545</v>
      </c>
      <c r="G24" s="4" t="s">
        <v>16</v>
      </c>
      <c r="H24" s="4">
        <v>524</v>
      </c>
      <c r="I24" s="4">
        <v>326</v>
      </c>
      <c r="J24" s="4">
        <v>0</v>
      </c>
    </row>
    <row r="25" spans="1:10">
      <c r="A25" s="4" t="s">
        <v>237</v>
      </c>
      <c r="B25" s="4" t="s">
        <v>238</v>
      </c>
      <c r="C25" s="4" t="s">
        <v>239</v>
      </c>
      <c r="D25" s="4" t="s">
        <v>242</v>
      </c>
      <c r="E25" s="4" t="s">
        <v>15</v>
      </c>
      <c r="F25" s="4" t="s">
        <v>16</v>
      </c>
      <c r="G25" s="4" t="s">
        <v>16</v>
      </c>
      <c r="H25" s="4">
        <v>672</v>
      </c>
      <c r="I25" s="4">
        <v>169</v>
      </c>
      <c r="J25" s="4" t="s">
        <v>16</v>
      </c>
    </row>
    <row r="26" spans="1:10">
      <c r="A26" s="4" t="s">
        <v>237</v>
      </c>
      <c r="B26" s="4" t="s">
        <v>238</v>
      </c>
      <c r="C26" s="4" t="s">
        <v>239</v>
      </c>
      <c r="D26" s="4" t="s">
        <v>243</v>
      </c>
      <c r="E26" s="4" t="s">
        <v>15</v>
      </c>
      <c r="F26" s="4">
        <v>374</v>
      </c>
      <c r="G26" s="4" t="s">
        <v>16</v>
      </c>
      <c r="H26" s="4" t="s">
        <v>16</v>
      </c>
      <c r="I26" s="4" t="s">
        <v>16</v>
      </c>
      <c r="J26" s="4" t="s">
        <v>16</v>
      </c>
    </row>
    <row r="27" spans="1:10">
      <c r="A27" s="4" t="s">
        <v>237</v>
      </c>
      <c r="B27" s="4" t="s">
        <v>238</v>
      </c>
      <c r="C27" s="4" t="s">
        <v>214</v>
      </c>
      <c r="D27" s="4" t="s">
        <v>36</v>
      </c>
      <c r="E27" s="4" t="s">
        <v>15</v>
      </c>
      <c r="F27" s="4">
        <v>901</v>
      </c>
      <c r="G27" s="4" t="s">
        <v>16</v>
      </c>
      <c r="H27" s="4">
        <v>633</v>
      </c>
      <c r="I27" s="4">
        <v>187</v>
      </c>
      <c r="J27" s="4">
        <v>0</v>
      </c>
    </row>
    <row r="28" spans="1:10">
      <c r="A28" s="4" t="s">
        <v>237</v>
      </c>
      <c r="B28" s="4" t="s">
        <v>238</v>
      </c>
      <c r="C28" s="4" t="s">
        <v>206</v>
      </c>
      <c r="D28" s="4" t="s">
        <v>26</v>
      </c>
      <c r="E28" s="4" t="s">
        <v>15</v>
      </c>
      <c r="F28" s="4">
        <v>378</v>
      </c>
      <c r="G28" s="4" t="s">
        <v>16</v>
      </c>
      <c r="H28" s="4">
        <v>479</v>
      </c>
      <c r="I28" s="4">
        <v>298</v>
      </c>
      <c r="J28" s="4">
        <v>0</v>
      </c>
    </row>
    <row r="29" spans="1:10">
      <c r="A29" s="4" t="s">
        <v>237</v>
      </c>
      <c r="B29" s="4" t="s">
        <v>238</v>
      </c>
      <c r="C29" s="4" t="s">
        <v>230</v>
      </c>
      <c r="D29" s="4" t="s">
        <v>123</v>
      </c>
      <c r="E29" s="4" t="s">
        <v>15</v>
      </c>
      <c r="F29" s="4">
        <v>269</v>
      </c>
      <c r="G29" s="4" t="s">
        <v>16</v>
      </c>
      <c r="H29" s="4">
        <v>414</v>
      </c>
      <c r="I29" s="4">
        <v>306</v>
      </c>
      <c r="J29" s="4">
        <v>0</v>
      </c>
    </row>
    <row r="30" spans="1:10">
      <c r="A30" s="4" t="s">
        <v>237</v>
      </c>
      <c r="B30" s="4" t="s">
        <v>238</v>
      </c>
      <c r="C30" s="4" t="s">
        <v>209</v>
      </c>
      <c r="D30" s="4" t="s">
        <v>246</v>
      </c>
      <c r="E30" s="4" t="s">
        <v>15</v>
      </c>
      <c r="F30" s="4">
        <v>668</v>
      </c>
      <c r="G30" s="4" t="s">
        <v>16</v>
      </c>
      <c r="H30" s="4">
        <v>617</v>
      </c>
      <c r="I30" s="4">
        <v>272</v>
      </c>
      <c r="J30" s="4">
        <v>0</v>
      </c>
    </row>
    <row r="31" spans="1:10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>
      <c r="A32" s="4"/>
      <c r="B32" s="4"/>
      <c r="C32" s="4"/>
      <c r="D32" s="4"/>
      <c r="E32" s="4"/>
      <c r="F32" s="4"/>
      <c r="G32" s="4"/>
      <c r="H32" s="4"/>
      <c r="I32" s="4"/>
      <c r="J32" s="4"/>
    </row>
  </sheetData>
  <sortState ref="A4:K30">
    <sortCondition ref="D5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29"/>
  <sheetViews>
    <sheetView workbookViewId="0">
      <selection activeCell="E1" sqref="E1:E1048576"/>
    </sheetView>
  </sheetViews>
  <sheetFormatPr defaultRowHeight="15"/>
  <cols>
    <col min="1" max="1" width="19.42578125" customWidth="1"/>
    <col min="2" max="2" width="14.85546875" customWidth="1"/>
    <col min="4" max="5" width="14.140625" customWidth="1"/>
  </cols>
  <sheetData>
    <row r="1" spans="1:10">
      <c r="A1" s="4" t="s">
        <v>0</v>
      </c>
      <c r="B1" s="4" t="s">
        <v>2</v>
      </c>
      <c r="C1" s="4" t="s">
        <v>3</v>
      </c>
      <c r="D1" s="4" t="s">
        <v>4</v>
      </c>
      <c r="E1" s="4"/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</row>
    <row r="2" spans="1:10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>
      <c r="A3" s="4" t="s">
        <v>247</v>
      </c>
      <c r="B3" s="4" t="s">
        <v>230</v>
      </c>
      <c r="C3" s="4" t="s">
        <v>248</v>
      </c>
      <c r="D3" s="4" t="s">
        <v>15</v>
      </c>
      <c r="E3" s="4"/>
      <c r="F3" s="4">
        <v>841</v>
      </c>
      <c r="G3" s="4" t="s">
        <v>16</v>
      </c>
      <c r="H3" s="4">
        <v>501</v>
      </c>
      <c r="I3" s="4">
        <v>214</v>
      </c>
      <c r="J3" s="4">
        <v>0</v>
      </c>
    </row>
    <row r="4" spans="1:10">
      <c r="A4" s="4" t="s">
        <v>247</v>
      </c>
      <c r="B4" s="4" t="s">
        <v>230</v>
      </c>
      <c r="C4" s="4" t="s">
        <v>32</v>
      </c>
      <c r="D4" s="4" t="s">
        <v>15</v>
      </c>
      <c r="E4" s="4"/>
      <c r="F4" s="4">
        <v>763</v>
      </c>
      <c r="G4" s="4" t="s">
        <v>16</v>
      </c>
      <c r="H4" s="4">
        <v>488</v>
      </c>
      <c r="I4" s="4">
        <v>244</v>
      </c>
      <c r="J4" s="4">
        <v>0</v>
      </c>
    </row>
    <row r="5" spans="1:10">
      <c r="A5" s="4" t="s">
        <v>247</v>
      </c>
      <c r="B5" s="4" t="s">
        <v>206</v>
      </c>
      <c r="C5" s="4" t="s">
        <v>32</v>
      </c>
      <c r="D5" s="4" t="s">
        <v>15</v>
      </c>
      <c r="E5" s="4"/>
      <c r="F5" s="4">
        <v>853</v>
      </c>
      <c r="G5" s="4" t="s">
        <v>16</v>
      </c>
      <c r="H5" s="4">
        <v>312</v>
      </c>
      <c r="I5" s="4">
        <v>269</v>
      </c>
      <c r="J5" s="4">
        <v>0</v>
      </c>
    </row>
    <row r="6" spans="1:10">
      <c r="A6" s="4" t="s">
        <v>247</v>
      </c>
      <c r="B6" s="4" t="s">
        <v>209</v>
      </c>
      <c r="C6" s="4" t="s">
        <v>32</v>
      </c>
      <c r="D6" s="4" t="s">
        <v>15</v>
      </c>
      <c r="E6" s="4"/>
      <c r="F6" s="4">
        <v>884</v>
      </c>
      <c r="G6" s="4" t="s">
        <v>16</v>
      </c>
      <c r="H6" s="4">
        <v>627</v>
      </c>
      <c r="I6" s="4">
        <v>374</v>
      </c>
      <c r="J6" s="4">
        <v>0</v>
      </c>
    </row>
    <row r="7" spans="1:10">
      <c r="A7" s="4" t="s">
        <v>247</v>
      </c>
      <c r="B7" s="4" t="s">
        <v>214</v>
      </c>
      <c r="C7" s="4" t="s">
        <v>32</v>
      </c>
      <c r="D7" s="4" t="s">
        <v>15</v>
      </c>
      <c r="E7" s="4"/>
      <c r="F7" s="4">
        <v>924</v>
      </c>
      <c r="G7" s="4" t="s">
        <v>16</v>
      </c>
      <c r="H7" s="4">
        <v>442</v>
      </c>
      <c r="I7" s="4">
        <v>377</v>
      </c>
      <c r="J7" s="4">
        <v>0</v>
      </c>
    </row>
    <row r="8" spans="1:10">
      <c r="A8" s="4" t="s">
        <v>247</v>
      </c>
      <c r="B8" s="4" t="s">
        <v>230</v>
      </c>
      <c r="C8" s="4" t="s">
        <v>33</v>
      </c>
      <c r="D8" s="4" t="s">
        <v>15</v>
      </c>
      <c r="E8" s="4"/>
      <c r="F8" s="4">
        <v>905</v>
      </c>
      <c r="G8" s="4" t="s">
        <v>16</v>
      </c>
      <c r="H8" s="4">
        <v>281</v>
      </c>
      <c r="I8" s="4">
        <v>235</v>
      </c>
      <c r="J8" s="4">
        <v>0</v>
      </c>
    </row>
    <row r="9" spans="1:10">
      <c r="A9" s="4" t="s">
        <v>247</v>
      </c>
      <c r="B9" s="4" t="s">
        <v>206</v>
      </c>
      <c r="C9" s="4" t="s">
        <v>33</v>
      </c>
      <c r="D9" s="4" t="s">
        <v>15</v>
      </c>
      <c r="E9" s="4"/>
      <c r="F9" s="4">
        <v>792</v>
      </c>
      <c r="G9" s="4" t="s">
        <v>16</v>
      </c>
      <c r="H9" s="4">
        <v>386</v>
      </c>
      <c r="I9" s="4">
        <v>259</v>
      </c>
      <c r="J9" s="4">
        <v>0</v>
      </c>
    </row>
    <row r="10" spans="1:10">
      <c r="A10" s="4" t="s">
        <v>247</v>
      </c>
      <c r="B10" s="4" t="s">
        <v>209</v>
      </c>
      <c r="C10" s="4" t="s">
        <v>33</v>
      </c>
      <c r="D10" s="4" t="s">
        <v>15</v>
      </c>
      <c r="E10" s="4"/>
      <c r="F10" s="4">
        <v>848</v>
      </c>
      <c r="G10" s="4" t="s">
        <v>16</v>
      </c>
      <c r="H10" s="4">
        <v>427</v>
      </c>
      <c r="I10" s="4">
        <v>334</v>
      </c>
      <c r="J10" s="4">
        <v>0</v>
      </c>
    </row>
    <row r="11" spans="1:10">
      <c r="A11" s="4" t="s">
        <v>247</v>
      </c>
      <c r="B11" s="4" t="s">
        <v>214</v>
      </c>
      <c r="C11" s="4" t="s">
        <v>33</v>
      </c>
      <c r="D11" s="4" t="s">
        <v>15</v>
      </c>
      <c r="E11" s="4"/>
      <c r="F11" s="4">
        <v>951</v>
      </c>
      <c r="G11" s="4" t="s">
        <v>16</v>
      </c>
      <c r="H11" s="4">
        <v>580</v>
      </c>
      <c r="I11" s="4">
        <v>291</v>
      </c>
      <c r="J11" s="4">
        <v>0</v>
      </c>
    </row>
    <row r="12" spans="1:10">
      <c r="A12" s="4" t="s">
        <v>247</v>
      </c>
      <c r="B12" s="4" t="s">
        <v>209</v>
      </c>
      <c r="C12" s="4" t="s">
        <v>34</v>
      </c>
      <c r="D12" s="4" t="s">
        <v>15</v>
      </c>
      <c r="E12" s="4"/>
      <c r="F12" s="4">
        <v>854</v>
      </c>
      <c r="G12" s="4" t="s">
        <v>16</v>
      </c>
      <c r="H12" s="4">
        <v>403</v>
      </c>
      <c r="I12" s="4">
        <v>257</v>
      </c>
      <c r="J12" s="4">
        <v>0</v>
      </c>
    </row>
    <row r="13" spans="1:10">
      <c r="A13" s="4" t="s">
        <v>247</v>
      </c>
      <c r="B13" s="4" t="s">
        <v>214</v>
      </c>
      <c r="C13" s="4" t="s">
        <v>34</v>
      </c>
      <c r="D13" s="4" t="s">
        <v>15</v>
      </c>
      <c r="E13" s="4"/>
      <c r="F13" s="4">
        <v>924</v>
      </c>
      <c r="G13" s="4" t="s">
        <v>16</v>
      </c>
      <c r="H13" s="4">
        <v>391</v>
      </c>
      <c r="I13" s="4">
        <v>272</v>
      </c>
      <c r="J13" s="4">
        <v>0</v>
      </c>
    </row>
    <row r="14" spans="1:10">
      <c r="A14" s="4" t="s">
        <v>247</v>
      </c>
      <c r="B14" s="4" t="s">
        <v>230</v>
      </c>
      <c r="C14" s="4" t="s">
        <v>25</v>
      </c>
      <c r="D14" s="4" t="s">
        <v>15</v>
      </c>
      <c r="E14" s="4"/>
      <c r="F14" s="4">
        <v>551</v>
      </c>
      <c r="G14" s="4" t="s">
        <v>16</v>
      </c>
      <c r="H14" s="4">
        <v>602</v>
      </c>
      <c r="I14" s="4">
        <v>346</v>
      </c>
      <c r="J14" s="4">
        <v>0</v>
      </c>
    </row>
    <row r="15" spans="1:10">
      <c r="A15" s="4" t="s">
        <v>247</v>
      </c>
      <c r="B15" s="4" t="s">
        <v>206</v>
      </c>
      <c r="C15" s="4" t="s">
        <v>129</v>
      </c>
      <c r="D15" s="4" t="s">
        <v>15</v>
      </c>
      <c r="E15" s="4"/>
      <c r="F15" s="4">
        <v>325</v>
      </c>
      <c r="G15" s="4" t="s">
        <v>16</v>
      </c>
      <c r="H15" s="4">
        <v>410</v>
      </c>
      <c r="I15" s="4">
        <v>258</v>
      </c>
      <c r="J15" s="4">
        <v>0</v>
      </c>
    </row>
    <row r="16" spans="1:10">
      <c r="A16" s="4" t="s">
        <v>247</v>
      </c>
      <c r="B16" s="4" t="s">
        <v>230</v>
      </c>
      <c r="C16" s="4" t="s">
        <v>38</v>
      </c>
      <c r="D16" s="4" t="s">
        <v>15</v>
      </c>
      <c r="E16" s="4"/>
      <c r="F16" s="4">
        <v>841</v>
      </c>
      <c r="G16" s="4" t="s">
        <v>16</v>
      </c>
      <c r="H16" s="4">
        <v>531</v>
      </c>
      <c r="I16" s="4">
        <v>308</v>
      </c>
      <c r="J16" s="4">
        <v>0</v>
      </c>
    </row>
    <row r="17" spans="1:10">
      <c r="A17" s="4" t="s">
        <v>247</v>
      </c>
      <c r="B17" s="4" t="s">
        <v>206</v>
      </c>
      <c r="C17" s="4" t="s">
        <v>38</v>
      </c>
      <c r="D17" s="4" t="s">
        <v>15</v>
      </c>
      <c r="E17" s="4"/>
      <c r="F17" s="4">
        <v>898</v>
      </c>
      <c r="G17" s="4" t="s">
        <v>16</v>
      </c>
      <c r="H17" s="4">
        <v>360</v>
      </c>
      <c r="I17" s="4">
        <v>317</v>
      </c>
      <c r="J17" s="4">
        <v>0</v>
      </c>
    </row>
    <row r="18" spans="1:10">
      <c r="A18" s="4" t="s">
        <v>247</v>
      </c>
      <c r="B18" s="4" t="s">
        <v>214</v>
      </c>
      <c r="C18" s="4" t="s">
        <v>38</v>
      </c>
      <c r="D18" s="4" t="s">
        <v>15</v>
      </c>
      <c r="E18" s="4"/>
      <c r="F18" s="4">
        <v>712</v>
      </c>
      <c r="G18" s="4" t="s">
        <v>16</v>
      </c>
      <c r="H18" s="4">
        <v>333</v>
      </c>
      <c r="I18" s="4">
        <v>331</v>
      </c>
      <c r="J18" s="4">
        <v>0</v>
      </c>
    </row>
    <row r="19" spans="1:10">
      <c r="A19" s="4" t="s">
        <v>247</v>
      </c>
      <c r="B19" s="4" t="s">
        <v>209</v>
      </c>
      <c r="C19" s="4" t="s">
        <v>20</v>
      </c>
      <c r="D19" s="4" t="s">
        <v>15</v>
      </c>
      <c r="E19" s="4"/>
      <c r="F19" s="4">
        <v>805</v>
      </c>
      <c r="G19" s="4" t="s">
        <v>16</v>
      </c>
      <c r="H19" s="4">
        <v>529</v>
      </c>
      <c r="I19" s="4">
        <v>221</v>
      </c>
      <c r="J19" s="4">
        <v>0</v>
      </c>
    </row>
    <row r="20" spans="1:10">
      <c r="A20" s="4" t="s">
        <v>247</v>
      </c>
      <c r="B20" s="4" t="s">
        <v>230</v>
      </c>
      <c r="C20" s="4" t="s">
        <v>35</v>
      </c>
      <c r="D20" s="4" t="s">
        <v>15</v>
      </c>
      <c r="E20" s="4"/>
      <c r="F20" s="4">
        <v>946</v>
      </c>
      <c r="G20" s="4" t="s">
        <v>16</v>
      </c>
      <c r="H20" s="4">
        <v>477</v>
      </c>
      <c r="I20" s="4">
        <v>263</v>
      </c>
      <c r="J20" s="4">
        <v>0</v>
      </c>
    </row>
    <row r="21" spans="1:10">
      <c r="A21" s="4" t="s">
        <v>247</v>
      </c>
      <c r="B21" s="4" t="s">
        <v>206</v>
      </c>
      <c r="C21" s="4" t="s">
        <v>35</v>
      </c>
      <c r="D21" s="4" t="s">
        <v>15</v>
      </c>
      <c r="E21" s="4"/>
      <c r="F21" s="4">
        <v>913</v>
      </c>
      <c r="G21" s="4" t="s">
        <v>16</v>
      </c>
      <c r="H21" s="4">
        <v>372</v>
      </c>
      <c r="I21" s="4">
        <v>301</v>
      </c>
      <c r="J21" s="4">
        <v>0</v>
      </c>
    </row>
    <row r="22" spans="1:10">
      <c r="A22" s="4" t="s">
        <v>247</v>
      </c>
      <c r="B22" s="4" t="s">
        <v>214</v>
      </c>
      <c r="C22" s="4" t="s">
        <v>35</v>
      </c>
      <c r="D22" s="4" t="s">
        <v>15</v>
      </c>
      <c r="E22" s="4"/>
      <c r="F22" s="4">
        <v>881</v>
      </c>
      <c r="G22" s="4" t="s">
        <v>16</v>
      </c>
      <c r="H22" s="4">
        <v>641</v>
      </c>
      <c r="I22" s="4">
        <v>303</v>
      </c>
      <c r="J22" s="4">
        <v>0</v>
      </c>
    </row>
    <row r="23" spans="1:10">
      <c r="A23" s="4" t="s">
        <v>247</v>
      </c>
      <c r="B23" s="4" t="s">
        <v>209</v>
      </c>
      <c r="C23" s="4" t="s">
        <v>21</v>
      </c>
      <c r="D23" s="4" t="s">
        <v>15</v>
      </c>
      <c r="E23" s="4"/>
      <c r="F23" s="4">
        <v>695</v>
      </c>
      <c r="G23" s="4" t="s">
        <v>16</v>
      </c>
      <c r="H23" s="4">
        <v>324</v>
      </c>
      <c r="I23" s="4">
        <v>309</v>
      </c>
      <c r="J23" s="4">
        <v>0</v>
      </c>
    </row>
    <row r="24" spans="1:10">
      <c r="A24" s="4" t="s">
        <v>247</v>
      </c>
      <c r="B24" s="4" t="s">
        <v>206</v>
      </c>
      <c r="C24" s="4" t="s">
        <v>36</v>
      </c>
      <c r="D24" s="4" t="s">
        <v>15</v>
      </c>
      <c r="E24" s="4"/>
      <c r="F24" s="4">
        <v>752</v>
      </c>
      <c r="G24" s="4" t="s">
        <v>16</v>
      </c>
      <c r="H24" s="4">
        <v>443</v>
      </c>
      <c r="I24" s="4">
        <v>285</v>
      </c>
      <c r="J24" s="4">
        <v>0</v>
      </c>
    </row>
    <row r="25" spans="1:10">
      <c r="A25" s="4" t="s">
        <v>247</v>
      </c>
      <c r="B25" s="4" t="s">
        <v>209</v>
      </c>
      <c r="C25" s="4" t="s">
        <v>36</v>
      </c>
      <c r="D25" s="4" t="s">
        <v>15</v>
      </c>
      <c r="E25" s="4"/>
      <c r="F25" s="4">
        <v>822</v>
      </c>
      <c r="G25" s="4" t="s">
        <v>16</v>
      </c>
      <c r="H25" s="4">
        <v>573</v>
      </c>
      <c r="I25" s="4">
        <v>366</v>
      </c>
      <c r="J25" s="4">
        <v>0</v>
      </c>
    </row>
    <row r="26" spans="1:10">
      <c r="A26" s="4" t="s">
        <v>247</v>
      </c>
      <c r="B26" s="4" t="s">
        <v>214</v>
      </c>
      <c r="C26" s="4" t="s">
        <v>36</v>
      </c>
      <c r="D26" s="4" t="s">
        <v>15</v>
      </c>
      <c r="E26" s="4"/>
      <c r="F26" s="4">
        <v>811</v>
      </c>
      <c r="G26" s="4" t="s">
        <v>16</v>
      </c>
      <c r="H26" s="4">
        <v>313</v>
      </c>
      <c r="I26" s="4">
        <v>294</v>
      </c>
      <c r="J26" s="4">
        <v>0</v>
      </c>
    </row>
    <row r="27" spans="1:10">
      <c r="A27" s="4" t="s">
        <v>247</v>
      </c>
      <c r="B27" s="4" t="s">
        <v>230</v>
      </c>
      <c r="C27" s="4" t="s">
        <v>26</v>
      </c>
      <c r="D27" s="4" t="s">
        <v>15</v>
      </c>
      <c r="E27" s="4"/>
      <c r="F27" s="4">
        <v>440</v>
      </c>
      <c r="G27" s="4" t="s">
        <v>16</v>
      </c>
      <c r="H27" s="4">
        <v>372</v>
      </c>
      <c r="I27" s="4">
        <v>166</v>
      </c>
      <c r="J27" s="4">
        <v>0</v>
      </c>
    </row>
    <row r="28" spans="1:10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>
      <c r="A29" s="4"/>
      <c r="B29" s="4"/>
      <c r="C29" s="4"/>
      <c r="D29" s="4"/>
      <c r="E29" s="4"/>
      <c r="F29" s="4"/>
      <c r="G29" s="4"/>
      <c r="H29" s="4"/>
      <c r="I29" s="4"/>
      <c r="J29" s="4"/>
    </row>
  </sheetData>
  <sortState ref="A3:I27">
    <sortCondition ref="C3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28"/>
  <sheetViews>
    <sheetView workbookViewId="0">
      <selection activeCell="E16" sqref="E16"/>
    </sheetView>
  </sheetViews>
  <sheetFormatPr defaultRowHeight="15"/>
  <cols>
    <col min="2" max="2" width="15.28515625" customWidth="1"/>
    <col min="4" max="5" width="16.85546875" customWidth="1"/>
  </cols>
  <sheetData>
    <row r="1" spans="1:10">
      <c r="A1" s="4" t="s">
        <v>0</v>
      </c>
      <c r="B1" s="4" t="s">
        <v>2</v>
      </c>
      <c r="C1" s="4" t="s">
        <v>3</v>
      </c>
      <c r="D1" s="4" t="s">
        <v>4</v>
      </c>
      <c r="E1" s="4"/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</row>
    <row r="2" spans="1:10">
      <c r="A2" s="4" t="s">
        <v>249</v>
      </c>
      <c r="B2" s="4" t="s">
        <v>239</v>
      </c>
      <c r="C2" s="4" t="s">
        <v>166</v>
      </c>
      <c r="D2" s="4" t="s">
        <v>15</v>
      </c>
      <c r="E2" s="4"/>
      <c r="F2" s="4">
        <v>818</v>
      </c>
      <c r="G2" s="4" t="s">
        <v>16</v>
      </c>
      <c r="H2" s="4">
        <v>588</v>
      </c>
      <c r="I2" s="4">
        <v>316</v>
      </c>
      <c r="J2" s="4">
        <v>0</v>
      </c>
    </row>
    <row r="3" spans="1:10">
      <c r="A3" s="4" t="s">
        <v>249</v>
      </c>
      <c r="B3" s="4" t="s">
        <v>251</v>
      </c>
      <c r="C3" s="4" t="s">
        <v>166</v>
      </c>
      <c r="D3" s="4" t="s">
        <v>15</v>
      </c>
      <c r="E3" s="4"/>
      <c r="F3" s="4">
        <v>3093</v>
      </c>
      <c r="G3" s="4" t="s">
        <v>16</v>
      </c>
      <c r="H3" s="4">
        <v>394</v>
      </c>
      <c r="I3" s="4">
        <v>226</v>
      </c>
      <c r="J3" s="4">
        <v>0</v>
      </c>
    </row>
    <row r="4" spans="1:10">
      <c r="A4" s="4" t="s">
        <v>249</v>
      </c>
      <c r="B4" s="4" t="s">
        <v>230</v>
      </c>
      <c r="C4" s="4" t="s">
        <v>166</v>
      </c>
      <c r="D4" s="4" t="s">
        <v>15</v>
      </c>
      <c r="E4" s="4"/>
      <c r="F4" s="4">
        <v>3107</v>
      </c>
      <c r="G4" s="4" t="s">
        <v>16</v>
      </c>
      <c r="H4" s="4">
        <v>650</v>
      </c>
      <c r="I4" s="4">
        <v>304</v>
      </c>
      <c r="J4" s="4">
        <v>0</v>
      </c>
    </row>
    <row r="5" spans="1:10">
      <c r="A5" s="4" t="s">
        <v>249</v>
      </c>
      <c r="B5" s="4" t="s">
        <v>206</v>
      </c>
      <c r="C5" s="4" t="s">
        <v>166</v>
      </c>
      <c r="D5" s="4" t="s">
        <v>15</v>
      </c>
      <c r="E5" s="4"/>
      <c r="F5" s="4">
        <v>3893</v>
      </c>
      <c r="G5" s="4" t="s">
        <v>16</v>
      </c>
      <c r="H5" s="4">
        <v>401</v>
      </c>
      <c r="I5" s="4">
        <v>298</v>
      </c>
      <c r="J5" s="4">
        <v>0</v>
      </c>
    </row>
    <row r="6" spans="1:10">
      <c r="A6" s="4" t="s">
        <v>249</v>
      </c>
      <c r="B6" s="4" t="s">
        <v>239</v>
      </c>
      <c r="C6" s="4" t="s">
        <v>173</v>
      </c>
      <c r="D6" s="4" t="s">
        <v>15</v>
      </c>
      <c r="E6" s="4"/>
      <c r="F6" s="4">
        <v>972</v>
      </c>
      <c r="G6" s="4" t="s">
        <v>16</v>
      </c>
      <c r="H6" s="4">
        <v>576</v>
      </c>
      <c r="I6" s="4">
        <v>330</v>
      </c>
      <c r="J6" s="4">
        <v>0</v>
      </c>
    </row>
    <row r="7" spans="1:10">
      <c r="A7" s="4" t="s">
        <v>249</v>
      </c>
      <c r="B7" s="4" t="s">
        <v>251</v>
      </c>
      <c r="C7" s="4" t="s">
        <v>173</v>
      </c>
      <c r="D7" s="4" t="s">
        <v>15</v>
      </c>
      <c r="E7" s="4"/>
      <c r="F7" s="4">
        <v>3106</v>
      </c>
      <c r="G7" s="4" t="s">
        <v>16</v>
      </c>
      <c r="H7" s="4">
        <v>298</v>
      </c>
      <c r="I7" s="4">
        <v>156</v>
      </c>
      <c r="J7" s="4">
        <v>0</v>
      </c>
    </row>
    <row r="8" spans="1:10">
      <c r="A8" s="36" t="s">
        <v>249</v>
      </c>
      <c r="B8" s="36" t="s">
        <v>230</v>
      </c>
      <c r="C8" s="36" t="s">
        <v>173</v>
      </c>
      <c r="D8" s="36" t="s">
        <v>15</v>
      </c>
      <c r="E8" s="36"/>
      <c r="F8" s="36">
        <v>514</v>
      </c>
      <c r="G8" s="36" t="s">
        <v>16</v>
      </c>
      <c r="H8" s="36">
        <v>506</v>
      </c>
      <c r="I8" s="36">
        <v>334</v>
      </c>
      <c r="J8" s="36">
        <v>0</v>
      </c>
    </row>
    <row r="9" spans="1:10">
      <c r="A9" s="36" t="s">
        <v>249</v>
      </c>
      <c r="B9" s="36" t="s">
        <v>230</v>
      </c>
      <c r="C9" s="36" t="s">
        <v>173</v>
      </c>
      <c r="D9" s="36" t="s">
        <v>15</v>
      </c>
      <c r="E9" s="36"/>
      <c r="F9" s="36">
        <v>1985</v>
      </c>
      <c r="G9" s="36" t="s">
        <v>16</v>
      </c>
      <c r="H9" s="36">
        <v>498</v>
      </c>
      <c r="I9" s="36">
        <v>193</v>
      </c>
      <c r="J9" s="36">
        <v>0</v>
      </c>
    </row>
    <row r="10" spans="1:10">
      <c r="A10" s="4" t="s">
        <v>249</v>
      </c>
      <c r="B10" s="4" t="s">
        <v>206</v>
      </c>
      <c r="C10" s="4" t="s">
        <v>173</v>
      </c>
      <c r="D10" s="4" t="s">
        <v>15</v>
      </c>
      <c r="E10" s="4"/>
      <c r="F10" s="4">
        <v>1038</v>
      </c>
      <c r="G10" s="4" t="s">
        <v>16</v>
      </c>
      <c r="H10" s="4">
        <v>466</v>
      </c>
      <c r="I10" s="4">
        <v>326</v>
      </c>
      <c r="J10" s="4">
        <v>0</v>
      </c>
    </row>
    <row r="11" spans="1:10">
      <c r="A11" s="4" t="s">
        <v>249</v>
      </c>
      <c r="B11" s="4" t="s">
        <v>239</v>
      </c>
      <c r="C11" s="4" t="s">
        <v>250</v>
      </c>
      <c r="D11" s="4" t="s">
        <v>15</v>
      </c>
      <c r="E11" s="4"/>
      <c r="F11" s="4">
        <v>1042</v>
      </c>
      <c r="G11" s="4" t="s">
        <v>16</v>
      </c>
      <c r="H11" s="4">
        <v>543</v>
      </c>
      <c r="I11" s="4">
        <v>319</v>
      </c>
      <c r="J11" s="4">
        <v>0</v>
      </c>
    </row>
    <row r="12" spans="1:10">
      <c r="A12" s="4" t="s">
        <v>249</v>
      </c>
      <c r="B12" s="4" t="s">
        <v>251</v>
      </c>
      <c r="C12" s="4" t="s">
        <v>250</v>
      </c>
      <c r="D12" s="4" t="s">
        <v>15</v>
      </c>
      <c r="E12" s="4"/>
      <c r="F12" s="4">
        <v>3293</v>
      </c>
      <c r="G12" s="4" t="s">
        <v>16</v>
      </c>
      <c r="H12" s="4">
        <v>508</v>
      </c>
      <c r="I12" s="4">
        <v>236</v>
      </c>
      <c r="J12" s="4">
        <v>0</v>
      </c>
    </row>
    <row r="13" spans="1:10">
      <c r="A13" s="4" t="s">
        <v>249</v>
      </c>
      <c r="B13" s="4" t="s">
        <v>230</v>
      </c>
      <c r="C13" s="4" t="s">
        <v>250</v>
      </c>
      <c r="D13" s="4" t="s">
        <v>15</v>
      </c>
      <c r="E13" s="4"/>
      <c r="F13" s="4">
        <v>1143</v>
      </c>
      <c r="G13" s="4" t="s">
        <v>16</v>
      </c>
      <c r="H13" s="4">
        <v>494</v>
      </c>
      <c r="I13" s="4">
        <v>242</v>
      </c>
      <c r="J13" s="4">
        <v>0</v>
      </c>
    </row>
    <row r="14" spans="1:10">
      <c r="A14" s="4" t="s">
        <v>249</v>
      </c>
      <c r="B14" s="4" t="s">
        <v>206</v>
      </c>
      <c r="C14" s="4" t="s">
        <v>250</v>
      </c>
      <c r="D14" s="4" t="s">
        <v>15</v>
      </c>
      <c r="E14" s="4"/>
      <c r="F14" s="4">
        <v>1549</v>
      </c>
      <c r="G14" s="4" t="s">
        <v>16</v>
      </c>
      <c r="H14" s="4">
        <v>452</v>
      </c>
      <c r="I14" s="4">
        <v>278</v>
      </c>
      <c r="J14" s="4">
        <v>0</v>
      </c>
    </row>
    <row r="15" spans="1:10">
      <c r="A15" s="4" t="s">
        <v>249</v>
      </c>
      <c r="B15" s="4" t="s">
        <v>239</v>
      </c>
      <c r="C15" s="4" t="s">
        <v>148</v>
      </c>
      <c r="D15" s="4" t="s">
        <v>15</v>
      </c>
      <c r="E15" s="4"/>
      <c r="F15" s="4">
        <v>88</v>
      </c>
      <c r="G15" s="4" t="s">
        <v>16</v>
      </c>
      <c r="H15" s="4">
        <v>535</v>
      </c>
      <c r="I15" s="4">
        <v>321</v>
      </c>
      <c r="J15" s="4">
        <v>0</v>
      </c>
    </row>
    <row r="16" spans="1:10">
      <c r="A16" s="4" t="s">
        <v>249</v>
      </c>
      <c r="B16" s="4" t="s">
        <v>251</v>
      </c>
      <c r="C16" s="4" t="s">
        <v>148</v>
      </c>
      <c r="D16" s="4" t="s">
        <v>15</v>
      </c>
      <c r="E16" s="4"/>
      <c r="F16" s="4">
        <v>1833</v>
      </c>
      <c r="G16" s="4" t="s">
        <v>16</v>
      </c>
      <c r="H16" s="4">
        <v>404</v>
      </c>
      <c r="I16" s="4">
        <v>263</v>
      </c>
      <c r="J16" s="4">
        <v>0</v>
      </c>
    </row>
    <row r="17" spans="1:10">
      <c r="A17" s="4" t="s">
        <v>249</v>
      </c>
      <c r="B17" s="4" t="s">
        <v>230</v>
      </c>
      <c r="C17" s="4" t="s">
        <v>148</v>
      </c>
      <c r="D17" s="4" t="s">
        <v>15</v>
      </c>
      <c r="E17" s="4"/>
      <c r="F17" s="4">
        <v>1269</v>
      </c>
      <c r="G17" s="4" t="s">
        <v>16</v>
      </c>
      <c r="H17" s="4">
        <v>589</v>
      </c>
      <c r="I17" s="4">
        <v>200</v>
      </c>
      <c r="J17" s="4">
        <v>0</v>
      </c>
    </row>
    <row r="18" spans="1:10">
      <c r="A18" s="4" t="s">
        <v>249</v>
      </c>
      <c r="B18" s="4" t="s">
        <v>206</v>
      </c>
      <c r="C18" s="4" t="s">
        <v>148</v>
      </c>
      <c r="D18" s="4" t="s">
        <v>15</v>
      </c>
      <c r="E18" s="4"/>
      <c r="F18" s="4">
        <v>2590</v>
      </c>
      <c r="G18" s="4" t="s">
        <v>16</v>
      </c>
      <c r="H18" s="4">
        <v>462</v>
      </c>
      <c r="I18" s="4">
        <v>231</v>
      </c>
      <c r="J18" s="4">
        <v>0</v>
      </c>
    </row>
    <row r="19" spans="1:10">
      <c r="A19" s="4" t="s">
        <v>249</v>
      </c>
      <c r="B19" s="4" t="s">
        <v>239</v>
      </c>
      <c r="C19" s="4" t="s">
        <v>149</v>
      </c>
      <c r="D19" s="4" t="s">
        <v>15</v>
      </c>
      <c r="E19" s="4"/>
      <c r="F19" s="4">
        <v>81</v>
      </c>
      <c r="G19" s="4" t="s">
        <v>16</v>
      </c>
      <c r="H19" s="4">
        <v>511</v>
      </c>
      <c r="I19" s="4">
        <v>198</v>
      </c>
      <c r="J19" s="4">
        <v>0</v>
      </c>
    </row>
    <row r="20" spans="1:10">
      <c r="A20" s="4" t="s">
        <v>249</v>
      </c>
      <c r="B20" s="4" t="s">
        <v>251</v>
      </c>
      <c r="C20" s="4" t="s">
        <v>149</v>
      </c>
      <c r="D20" s="4" t="s">
        <v>15</v>
      </c>
      <c r="E20" s="4"/>
      <c r="F20" s="4">
        <v>2809</v>
      </c>
      <c r="G20" s="4" t="s">
        <v>16</v>
      </c>
      <c r="H20" s="4">
        <v>457</v>
      </c>
      <c r="I20" s="4">
        <v>151</v>
      </c>
      <c r="J20" s="4">
        <v>0</v>
      </c>
    </row>
    <row r="21" spans="1:10">
      <c r="A21" s="4" t="s">
        <v>249</v>
      </c>
      <c r="B21" s="4" t="s">
        <v>230</v>
      </c>
      <c r="C21" s="4" t="s">
        <v>149</v>
      </c>
      <c r="D21" s="4" t="s">
        <v>15</v>
      </c>
      <c r="E21" s="4"/>
      <c r="F21" s="4">
        <v>1489</v>
      </c>
      <c r="G21" s="4" t="s">
        <v>16</v>
      </c>
      <c r="H21" s="4">
        <v>564</v>
      </c>
      <c r="I21" s="4">
        <v>198</v>
      </c>
      <c r="J21" s="4">
        <v>0</v>
      </c>
    </row>
    <row r="22" spans="1:10">
      <c r="A22" s="4" t="s">
        <v>249</v>
      </c>
      <c r="B22" s="4" t="s">
        <v>206</v>
      </c>
      <c r="C22" s="4" t="s">
        <v>149</v>
      </c>
      <c r="D22" s="4" t="s">
        <v>15</v>
      </c>
      <c r="E22" s="4"/>
      <c r="F22" s="4">
        <v>2548</v>
      </c>
      <c r="G22" s="4" t="s">
        <v>16</v>
      </c>
      <c r="H22" s="4">
        <v>499</v>
      </c>
      <c r="I22" s="4">
        <v>296</v>
      </c>
      <c r="J22" s="4">
        <v>0</v>
      </c>
    </row>
    <row r="23" spans="1:10">
      <c r="A23" s="4" t="s">
        <v>249</v>
      </c>
      <c r="B23" s="4" t="s">
        <v>239</v>
      </c>
      <c r="C23" s="4" t="s">
        <v>178</v>
      </c>
      <c r="D23" s="4" t="s">
        <v>15</v>
      </c>
      <c r="E23" s="4"/>
      <c r="F23" s="4">
        <v>1028</v>
      </c>
      <c r="G23" s="4" t="s">
        <v>16</v>
      </c>
      <c r="H23" s="4">
        <v>528</v>
      </c>
      <c r="I23" s="4">
        <v>213</v>
      </c>
      <c r="J23" s="4">
        <v>0</v>
      </c>
    </row>
    <row r="24" spans="1:10">
      <c r="A24" s="4" t="s">
        <v>249</v>
      </c>
      <c r="B24" s="4" t="s">
        <v>251</v>
      </c>
      <c r="C24" s="4" t="s">
        <v>178</v>
      </c>
      <c r="D24" s="4" t="s">
        <v>15</v>
      </c>
      <c r="E24" s="4"/>
      <c r="F24" s="4">
        <v>1004</v>
      </c>
      <c r="G24" s="4" t="s">
        <v>16</v>
      </c>
      <c r="H24" s="4">
        <v>427</v>
      </c>
      <c r="I24" s="4">
        <v>291</v>
      </c>
      <c r="J24" s="4">
        <v>0</v>
      </c>
    </row>
    <row r="25" spans="1:10">
      <c r="A25" s="4" t="s">
        <v>249</v>
      </c>
      <c r="B25" s="4" t="s">
        <v>230</v>
      </c>
      <c r="C25" s="4" t="s">
        <v>178</v>
      </c>
      <c r="D25" s="4" t="s">
        <v>15</v>
      </c>
      <c r="E25" s="4"/>
      <c r="F25" s="4">
        <v>1698</v>
      </c>
      <c r="G25" s="4" t="s">
        <v>16</v>
      </c>
      <c r="H25" s="4">
        <v>436</v>
      </c>
      <c r="I25" s="4">
        <v>196</v>
      </c>
      <c r="J25" s="4">
        <v>0</v>
      </c>
    </row>
    <row r="26" spans="1:10">
      <c r="A26" s="4" t="s">
        <v>249</v>
      </c>
      <c r="B26" s="4" t="s">
        <v>206</v>
      </c>
      <c r="C26" s="4" t="s">
        <v>178</v>
      </c>
      <c r="D26" s="4" t="s">
        <v>15</v>
      </c>
      <c r="E26" s="4"/>
      <c r="F26" s="4">
        <v>268</v>
      </c>
      <c r="G26" s="4" t="s">
        <v>16</v>
      </c>
      <c r="H26" s="4">
        <v>639</v>
      </c>
      <c r="I26" s="4">
        <v>270</v>
      </c>
      <c r="J26" s="4">
        <v>0</v>
      </c>
    </row>
    <row r="27" spans="1:10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>
      <c r="A28" s="4"/>
      <c r="B28" s="4"/>
      <c r="C28" s="4"/>
      <c r="D28" s="4"/>
      <c r="E28" s="4"/>
      <c r="F28" s="4"/>
      <c r="G28" s="4"/>
      <c r="H28" s="4"/>
      <c r="I28" s="4"/>
      <c r="J28" s="4"/>
    </row>
  </sheetData>
  <sortState ref="A2:I26">
    <sortCondition ref="C2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C2" sqref="C2:C25"/>
    </sheetView>
  </sheetViews>
  <sheetFormatPr defaultRowHeight="15"/>
  <cols>
    <col min="1" max="1" width="10" customWidth="1"/>
    <col min="2" max="2" width="13" customWidth="1"/>
    <col min="4" max="5" width="20.28515625" customWidth="1"/>
    <col min="6" max="6" width="10.42578125" customWidth="1"/>
  </cols>
  <sheetData>
    <row r="1" spans="1:10">
      <c r="A1" s="4" t="s">
        <v>0</v>
      </c>
      <c r="B1" s="4" t="s">
        <v>2</v>
      </c>
      <c r="C1" s="4" t="s">
        <v>3</v>
      </c>
      <c r="D1" s="4" t="s">
        <v>4</v>
      </c>
      <c r="E1" s="4"/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</row>
    <row r="2" spans="1:10">
      <c r="A2" s="4" t="s">
        <v>252</v>
      </c>
      <c r="B2" s="37">
        <v>39996</v>
      </c>
      <c r="C2" s="4" t="s">
        <v>166</v>
      </c>
      <c r="D2" s="4" t="s">
        <v>15</v>
      </c>
      <c r="E2" s="4"/>
      <c r="F2" s="4">
        <v>894</v>
      </c>
      <c r="G2" s="4" t="s">
        <v>16</v>
      </c>
      <c r="H2" s="4">
        <v>529</v>
      </c>
      <c r="I2" s="4">
        <v>372</v>
      </c>
      <c r="J2" s="4">
        <v>0</v>
      </c>
    </row>
    <row r="3" spans="1:10">
      <c r="A3" s="4" t="s">
        <v>252</v>
      </c>
      <c r="B3" s="4" t="s">
        <v>251</v>
      </c>
      <c r="C3" s="4" t="s">
        <v>166</v>
      </c>
      <c r="D3" s="4" t="s">
        <v>15</v>
      </c>
      <c r="E3" s="4"/>
      <c r="F3" s="4">
        <v>1387</v>
      </c>
      <c r="G3" s="4" t="s">
        <v>16</v>
      </c>
      <c r="H3" s="4">
        <v>369</v>
      </c>
      <c r="I3" s="4">
        <v>232</v>
      </c>
      <c r="J3" s="4">
        <v>0</v>
      </c>
    </row>
    <row r="4" spans="1:10">
      <c r="A4" s="4" t="s">
        <v>252</v>
      </c>
      <c r="B4" s="4" t="s">
        <v>230</v>
      </c>
      <c r="C4" s="4" t="s">
        <v>166</v>
      </c>
      <c r="D4" s="4" t="s">
        <v>15</v>
      </c>
      <c r="E4" s="4"/>
      <c r="F4" s="4">
        <v>704</v>
      </c>
      <c r="G4" s="4" t="s">
        <v>16</v>
      </c>
      <c r="H4" s="4">
        <v>519</v>
      </c>
      <c r="I4" s="4">
        <v>316</v>
      </c>
      <c r="J4" s="4">
        <v>0</v>
      </c>
    </row>
    <row r="5" spans="1:10">
      <c r="A5" s="4" t="s">
        <v>252</v>
      </c>
      <c r="B5" s="4" t="s">
        <v>206</v>
      </c>
      <c r="C5" s="4" t="s">
        <v>166</v>
      </c>
      <c r="D5" s="4" t="s">
        <v>15</v>
      </c>
      <c r="E5" s="4"/>
      <c r="F5" s="4">
        <v>962</v>
      </c>
      <c r="G5" s="4" t="s">
        <v>16</v>
      </c>
      <c r="H5" s="4">
        <v>525</v>
      </c>
      <c r="I5" s="4">
        <v>253</v>
      </c>
      <c r="J5" s="4">
        <v>0</v>
      </c>
    </row>
    <row r="6" spans="1:10">
      <c r="A6" s="4" t="s">
        <v>252</v>
      </c>
      <c r="B6" s="37">
        <v>39996</v>
      </c>
      <c r="C6" s="4" t="s">
        <v>173</v>
      </c>
      <c r="D6" s="4" t="s">
        <v>15</v>
      </c>
      <c r="E6" s="4"/>
      <c r="F6" s="4">
        <v>1534</v>
      </c>
      <c r="G6" s="4" t="s">
        <v>16</v>
      </c>
      <c r="H6" s="4">
        <v>480</v>
      </c>
      <c r="I6" s="4">
        <v>219</v>
      </c>
      <c r="J6" s="4">
        <v>0</v>
      </c>
    </row>
    <row r="7" spans="1:10">
      <c r="A7" s="4" t="s">
        <v>252</v>
      </c>
      <c r="B7" s="4" t="s">
        <v>251</v>
      </c>
      <c r="C7" s="4" t="s">
        <v>173</v>
      </c>
      <c r="D7" s="4" t="s">
        <v>15</v>
      </c>
      <c r="E7" s="4"/>
      <c r="F7" s="4">
        <v>2949</v>
      </c>
      <c r="G7" s="4" t="s">
        <v>16</v>
      </c>
      <c r="H7" s="4">
        <v>487</v>
      </c>
      <c r="I7" s="4">
        <v>187</v>
      </c>
      <c r="J7" s="4">
        <v>0</v>
      </c>
    </row>
    <row r="8" spans="1:10">
      <c r="A8" s="4" t="s">
        <v>252</v>
      </c>
      <c r="B8" s="4" t="s">
        <v>230</v>
      </c>
      <c r="C8" s="4" t="s">
        <v>173</v>
      </c>
      <c r="D8" s="4" t="s">
        <v>15</v>
      </c>
      <c r="E8" s="4"/>
      <c r="F8" s="4">
        <v>1058</v>
      </c>
      <c r="G8" s="4" t="s">
        <v>16</v>
      </c>
      <c r="H8" s="4">
        <v>527</v>
      </c>
      <c r="I8" s="4">
        <v>253</v>
      </c>
      <c r="J8" s="4">
        <v>0</v>
      </c>
    </row>
    <row r="9" spans="1:10">
      <c r="A9" s="4" t="s">
        <v>252</v>
      </c>
      <c r="B9" s="4" t="s">
        <v>206</v>
      </c>
      <c r="C9" s="4" t="s">
        <v>173</v>
      </c>
      <c r="D9" s="4" t="s">
        <v>15</v>
      </c>
      <c r="E9" s="4"/>
      <c r="F9" s="4">
        <v>2538</v>
      </c>
      <c r="G9" s="4" t="s">
        <v>16</v>
      </c>
      <c r="H9" s="4">
        <v>554</v>
      </c>
      <c r="I9" s="4">
        <v>257</v>
      </c>
      <c r="J9" s="4">
        <v>0</v>
      </c>
    </row>
    <row r="10" spans="1:10">
      <c r="A10" s="4" t="s">
        <v>252</v>
      </c>
      <c r="B10" s="37">
        <v>39996</v>
      </c>
      <c r="C10" s="4" t="s">
        <v>250</v>
      </c>
      <c r="D10" s="4" t="s">
        <v>15</v>
      </c>
      <c r="E10" s="4"/>
      <c r="F10" s="4">
        <v>1492</v>
      </c>
      <c r="G10" s="4" t="s">
        <v>16</v>
      </c>
      <c r="H10" s="4">
        <v>519</v>
      </c>
      <c r="I10" s="4">
        <v>255</v>
      </c>
      <c r="J10" s="4">
        <v>0</v>
      </c>
    </row>
    <row r="11" spans="1:10">
      <c r="A11" s="4" t="s">
        <v>252</v>
      </c>
      <c r="B11" s="4" t="s">
        <v>251</v>
      </c>
      <c r="C11" s="4" t="s">
        <v>250</v>
      </c>
      <c r="D11" s="4" t="s">
        <v>15</v>
      </c>
      <c r="E11" s="4"/>
      <c r="F11" s="4">
        <v>1562</v>
      </c>
      <c r="G11" s="4" t="s">
        <v>16</v>
      </c>
      <c r="H11" s="4">
        <v>485</v>
      </c>
      <c r="I11" s="4">
        <v>258</v>
      </c>
      <c r="J11" s="4">
        <v>0</v>
      </c>
    </row>
    <row r="12" spans="1:10">
      <c r="A12" s="4" t="s">
        <v>252</v>
      </c>
      <c r="B12" s="4" t="s">
        <v>230</v>
      </c>
      <c r="C12" s="4" t="s">
        <v>250</v>
      </c>
      <c r="D12" s="4" t="s">
        <v>15</v>
      </c>
      <c r="E12" s="4"/>
      <c r="F12" s="4">
        <v>2354</v>
      </c>
      <c r="G12" s="4" t="s">
        <v>16</v>
      </c>
      <c r="H12" s="4">
        <v>473</v>
      </c>
      <c r="I12" s="4">
        <v>193</v>
      </c>
      <c r="J12" s="4">
        <v>0</v>
      </c>
    </row>
    <row r="13" spans="1:10">
      <c r="A13" s="4" t="s">
        <v>252</v>
      </c>
      <c r="B13" s="4" t="s">
        <v>206</v>
      </c>
      <c r="C13" s="4" t="s">
        <v>250</v>
      </c>
      <c r="D13" s="4" t="s">
        <v>15</v>
      </c>
      <c r="E13" s="4"/>
      <c r="F13" s="4">
        <v>3459</v>
      </c>
      <c r="G13" s="4" t="s">
        <v>16</v>
      </c>
      <c r="H13" s="4">
        <v>595</v>
      </c>
      <c r="I13" s="4">
        <v>166</v>
      </c>
      <c r="J13" s="4">
        <v>0</v>
      </c>
    </row>
    <row r="14" spans="1:10">
      <c r="A14" s="4" t="s">
        <v>252</v>
      </c>
      <c r="B14" s="37">
        <v>39996</v>
      </c>
      <c r="C14" s="4" t="s">
        <v>148</v>
      </c>
      <c r="D14" s="4" t="s">
        <v>15</v>
      </c>
      <c r="E14" s="4"/>
      <c r="F14" s="4">
        <v>3463</v>
      </c>
      <c r="G14" s="4" t="s">
        <v>16</v>
      </c>
      <c r="H14" s="4">
        <v>597</v>
      </c>
      <c r="I14" s="4">
        <v>251</v>
      </c>
      <c r="J14" s="4">
        <v>0</v>
      </c>
    </row>
    <row r="15" spans="1:10">
      <c r="A15" s="4" t="s">
        <v>252</v>
      </c>
      <c r="B15" s="4" t="s">
        <v>251</v>
      </c>
      <c r="C15" s="4" t="s">
        <v>148</v>
      </c>
      <c r="D15" s="4" t="s">
        <v>15</v>
      </c>
      <c r="E15" s="4"/>
      <c r="F15" s="4">
        <v>3255</v>
      </c>
      <c r="G15" s="4" t="s">
        <v>16</v>
      </c>
      <c r="H15" s="4">
        <v>525</v>
      </c>
      <c r="I15" s="4">
        <v>240</v>
      </c>
      <c r="J15" s="4">
        <v>0</v>
      </c>
    </row>
    <row r="16" spans="1:10">
      <c r="A16" s="4" t="s">
        <v>252</v>
      </c>
      <c r="B16" s="4" t="s">
        <v>230</v>
      </c>
      <c r="C16" s="4" t="s">
        <v>148</v>
      </c>
      <c r="D16" s="4" t="s">
        <v>15</v>
      </c>
      <c r="E16" s="4"/>
      <c r="F16" s="4">
        <v>3207</v>
      </c>
      <c r="G16" s="4" t="s">
        <v>16</v>
      </c>
      <c r="H16" s="4">
        <v>639</v>
      </c>
      <c r="I16" s="4">
        <v>161</v>
      </c>
      <c r="J16" s="4">
        <v>0</v>
      </c>
    </row>
    <row r="17" spans="1:10">
      <c r="A17" s="4" t="s">
        <v>252</v>
      </c>
      <c r="B17" s="4" t="s">
        <v>206</v>
      </c>
      <c r="C17" s="4" t="s">
        <v>148</v>
      </c>
      <c r="D17" s="4" t="s">
        <v>15</v>
      </c>
      <c r="E17" s="4"/>
      <c r="F17" s="4">
        <v>3015</v>
      </c>
      <c r="G17" s="4" t="s">
        <v>16</v>
      </c>
      <c r="H17" s="4">
        <v>737</v>
      </c>
      <c r="I17" s="4">
        <v>193</v>
      </c>
      <c r="J17" s="4">
        <v>0</v>
      </c>
    </row>
    <row r="18" spans="1:10">
      <c r="A18" s="4" t="s">
        <v>252</v>
      </c>
      <c r="B18" s="37">
        <v>39996</v>
      </c>
      <c r="C18" s="4" t="s">
        <v>149</v>
      </c>
      <c r="D18" s="4" t="s">
        <v>15</v>
      </c>
      <c r="E18" s="4"/>
      <c r="F18" s="4">
        <v>385</v>
      </c>
      <c r="G18" s="4" t="s">
        <v>16</v>
      </c>
      <c r="H18" s="4">
        <v>581</v>
      </c>
      <c r="I18" s="4">
        <v>257</v>
      </c>
      <c r="J18" s="4">
        <v>0</v>
      </c>
    </row>
    <row r="19" spans="1:10">
      <c r="A19" s="4" t="s">
        <v>252</v>
      </c>
      <c r="B19" s="4" t="s">
        <v>251</v>
      </c>
      <c r="C19" s="4" t="s">
        <v>149</v>
      </c>
      <c r="D19" s="4" t="s">
        <v>15</v>
      </c>
      <c r="E19" s="4"/>
      <c r="F19" s="4">
        <v>724</v>
      </c>
      <c r="G19" s="4" t="s">
        <v>16</v>
      </c>
      <c r="H19" s="4">
        <v>561</v>
      </c>
      <c r="I19" s="4">
        <v>258</v>
      </c>
      <c r="J19" s="4">
        <v>0</v>
      </c>
    </row>
    <row r="20" spans="1:10">
      <c r="A20" s="4" t="s">
        <v>252</v>
      </c>
      <c r="B20" s="4" t="s">
        <v>230</v>
      </c>
      <c r="C20" s="4" t="s">
        <v>149</v>
      </c>
      <c r="D20" s="4" t="s">
        <v>15</v>
      </c>
      <c r="E20" s="4"/>
      <c r="F20" s="4">
        <v>3219</v>
      </c>
      <c r="G20" s="4" t="s">
        <v>16</v>
      </c>
      <c r="H20" s="4">
        <v>605</v>
      </c>
      <c r="I20" s="4">
        <v>354</v>
      </c>
      <c r="J20" s="4">
        <v>0</v>
      </c>
    </row>
    <row r="21" spans="1:10">
      <c r="A21" s="4" t="s">
        <v>252</v>
      </c>
      <c r="B21" s="4" t="s">
        <v>206</v>
      </c>
      <c r="C21" s="38" t="s">
        <v>149</v>
      </c>
      <c r="D21" s="4" t="s">
        <v>15</v>
      </c>
      <c r="E21" s="4"/>
      <c r="F21" s="4">
        <v>1469</v>
      </c>
      <c r="G21" s="4" t="s">
        <v>16</v>
      </c>
      <c r="H21" s="4">
        <v>452</v>
      </c>
      <c r="I21" s="4">
        <v>342</v>
      </c>
      <c r="J21" s="4">
        <v>0</v>
      </c>
    </row>
    <row r="22" spans="1:10">
      <c r="A22" s="4" t="s">
        <v>252</v>
      </c>
      <c r="B22" s="37">
        <v>39996</v>
      </c>
      <c r="C22" s="4" t="s">
        <v>178</v>
      </c>
      <c r="D22" s="4" t="s">
        <v>15</v>
      </c>
      <c r="E22" s="4"/>
      <c r="F22" s="4">
        <v>1704</v>
      </c>
      <c r="G22" s="4" t="s">
        <v>16</v>
      </c>
      <c r="H22" s="4">
        <v>519</v>
      </c>
      <c r="I22" s="4">
        <v>316</v>
      </c>
      <c r="J22" s="4">
        <v>0</v>
      </c>
    </row>
    <row r="23" spans="1:10">
      <c r="A23" s="4" t="s">
        <v>252</v>
      </c>
      <c r="B23" s="4" t="s">
        <v>251</v>
      </c>
      <c r="C23" s="4" t="s">
        <v>178</v>
      </c>
      <c r="D23" s="4" t="s">
        <v>15</v>
      </c>
      <c r="E23" s="4"/>
      <c r="F23" s="4">
        <v>844</v>
      </c>
      <c r="G23" s="4" t="s">
        <v>16</v>
      </c>
      <c r="H23" s="4">
        <v>605</v>
      </c>
      <c r="I23" s="4">
        <v>278</v>
      </c>
      <c r="J23" s="4">
        <v>0</v>
      </c>
    </row>
    <row r="24" spans="1:10">
      <c r="A24" s="4" t="s">
        <v>252</v>
      </c>
      <c r="B24" s="4" t="s">
        <v>230</v>
      </c>
      <c r="C24" s="4" t="s">
        <v>178</v>
      </c>
      <c r="D24" s="4" t="s">
        <v>15</v>
      </c>
      <c r="E24" s="4"/>
      <c r="F24" s="4">
        <v>371</v>
      </c>
      <c r="G24" s="4" t="s">
        <v>16</v>
      </c>
      <c r="H24" s="4">
        <v>606</v>
      </c>
      <c r="I24" s="4">
        <v>313</v>
      </c>
      <c r="J24" s="4">
        <v>0</v>
      </c>
    </row>
    <row r="25" spans="1:10">
      <c r="A25" s="4" t="s">
        <v>252</v>
      </c>
      <c r="B25" s="4" t="s">
        <v>206</v>
      </c>
      <c r="C25" s="38" t="s">
        <v>178</v>
      </c>
      <c r="D25" s="4" t="s">
        <v>15</v>
      </c>
      <c r="E25" s="4"/>
      <c r="F25" s="4">
        <v>2129</v>
      </c>
      <c r="G25" s="4" t="s">
        <v>16</v>
      </c>
      <c r="H25" s="4">
        <v>485</v>
      </c>
      <c r="I25" s="4">
        <v>276</v>
      </c>
      <c r="J25" s="4">
        <v>0</v>
      </c>
    </row>
    <row r="26" spans="1:10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>
      <c r="A27" s="4"/>
      <c r="B27" s="4"/>
      <c r="C27" s="4"/>
      <c r="D27" s="4"/>
      <c r="E27" s="4"/>
      <c r="F27" s="4"/>
      <c r="G27" s="4"/>
      <c r="H27" s="4"/>
      <c r="I27" s="4"/>
      <c r="J27" s="4"/>
    </row>
  </sheetData>
  <sortState ref="A2:D25">
    <sortCondition ref="C2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B1:I39"/>
  <sheetViews>
    <sheetView tabSelected="1" topLeftCell="A16" workbookViewId="0">
      <selection activeCell="H34" sqref="H34:H39"/>
    </sheetView>
  </sheetViews>
  <sheetFormatPr defaultRowHeight="15"/>
  <sheetData>
    <row r="1" spans="2:9">
      <c r="B1" t="s">
        <v>201</v>
      </c>
    </row>
    <row r="2" spans="2:9">
      <c r="C2" t="s">
        <v>196</v>
      </c>
      <c r="D2" t="s">
        <v>197</v>
      </c>
      <c r="E2" t="s">
        <v>194</v>
      </c>
      <c r="F2" t="s">
        <v>195</v>
      </c>
      <c r="G2" t="s">
        <v>198</v>
      </c>
      <c r="H2" t="s">
        <v>199</v>
      </c>
      <c r="I2" t="s">
        <v>202</v>
      </c>
    </row>
    <row r="3" spans="2:9">
      <c r="B3">
        <v>800</v>
      </c>
      <c r="C3">
        <f>AVERAGE('BANGLALION 512 kbps'!F3:F6)</f>
        <v>495.5</v>
      </c>
      <c r="D3">
        <f>AVERAGE('QUBEE 1 Mbps'!F3:F6)</f>
        <v>959.75</v>
      </c>
      <c r="E3" s="5">
        <v>428.46153846153845</v>
      </c>
      <c r="F3" s="5">
        <v>1117.6153846153845</v>
      </c>
      <c r="G3">
        <f>AVERAGE(PTCl!F3:F8)</f>
        <v>1070</v>
      </c>
      <c r="H3">
        <f>AVERAGE(Telkom!F5:F10)</f>
        <v>497.33333333333331</v>
      </c>
      <c r="I3">
        <f>AVERAGE(Telkonsel!F5:F10)</f>
        <v>609.33333333333337</v>
      </c>
    </row>
    <row r="4" spans="2:9">
      <c r="B4">
        <v>1100</v>
      </c>
      <c r="C4">
        <f>AVERAGE('BANGLALION 512 kbps'!F7:F10)</f>
        <v>496</v>
      </c>
      <c r="D4">
        <f>AVERAGE('QUBEE 1 Mbps'!F7:F10)</f>
        <v>958.5</v>
      </c>
      <c r="E4" s="5">
        <v>436.66666666666669</v>
      </c>
      <c r="F4" s="5">
        <v>1277.0833333333333</v>
      </c>
      <c r="G4">
        <f>AVERAGE(PTCl!F9:F15)</f>
        <v>1225.2857142857142</v>
      </c>
      <c r="H4">
        <f>AVERAGE(Telkom!F13:F15)</f>
        <v>529</v>
      </c>
      <c r="I4">
        <f>AVERAGE(Telkonsel!F13:F15)</f>
        <v>556</v>
      </c>
    </row>
    <row r="5" spans="2:9">
      <c r="B5">
        <v>1500</v>
      </c>
      <c r="C5">
        <f>AVERAGE('BANGLALION 512 kbps'!F11:F14)</f>
        <v>493</v>
      </c>
      <c r="D5">
        <f>AVERAGE('QUBEE 1 Mbps'!F11:G14)</f>
        <v>805.5</v>
      </c>
      <c r="E5" s="5">
        <v>372.69230769230768</v>
      </c>
      <c r="F5" s="5">
        <v>1395.4615384615386</v>
      </c>
      <c r="G5">
        <f>AVERAGE(PTCl!F16:F21)</f>
        <v>1087.1666666666667</v>
      </c>
      <c r="H5">
        <f>AVERAGE(Telkom!F16:F20)</f>
        <v>453.4</v>
      </c>
      <c r="I5">
        <f>AVERAGE(Telkonsel!F16:F19)</f>
        <v>508.25</v>
      </c>
    </row>
    <row r="6" spans="2:9">
      <c r="B6">
        <v>1800</v>
      </c>
      <c r="C6">
        <f>AVERAGE('BANGLALION 512 kbps'!F15:F18)</f>
        <v>495.5</v>
      </c>
      <c r="D6">
        <f>AVERAGE('QUBEE 1 Mbps'!F15:F18)</f>
        <v>759.5</v>
      </c>
      <c r="E6" s="5">
        <v>381.46153846153845</v>
      </c>
      <c r="F6" s="5">
        <v>1336</v>
      </c>
      <c r="G6">
        <f>AVERAGE(PTCl!F22:F28)</f>
        <v>1251.7142857142858</v>
      </c>
      <c r="H6">
        <f>AVERAGE(Telkom!F26:F31)</f>
        <v>553.83333333333337</v>
      </c>
      <c r="I6">
        <f>AVERAGE(Telkonsel!F28:F33)</f>
        <v>679</v>
      </c>
    </row>
    <row r="7" spans="2:9">
      <c r="B7">
        <v>2000</v>
      </c>
      <c r="C7">
        <f>AVERAGE('BANGLALION 512 kbps'!F19:F22)</f>
        <v>495.75</v>
      </c>
      <c r="D7">
        <f>AVERAGE('QUBEE 1 Mbps'!F19:F22)</f>
        <v>897.5</v>
      </c>
      <c r="E7" s="5">
        <v>384.66666666666669</v>
      </c>
      <c r="F7" s="5">
        <v>1258.6923076923076</v>
      </c>
      <c r="G7">
        <f>AVERAGE(PTCl!F29:F34)</f>
        <v>1088.1666666666667</v>
      </c>
      <c r="H7">
        <f>AVERAGE(Telkom!F32:F37)</f>
        <v>357.5</v>
      </c>
      <c r="I7">
        <f>AVERAGE(Telkonsel!F35:F39)</f>
        <v>627</v>
      </c>
    </row>
    <row r="8" spans="2:9">
      <c r="B8">
        <v>2300</v>
      </c>
      <c r="C8">
        <f>AVERAGE('BANGLALION 512 kbps'!F23:F26)</f>
        <v>477.5</v>
      </c>
      <c r="D8">
        <f>AVERAGE('QUBEE 1 Mbps'!F23:F26)</f>
        <v>814.5</v>
      </c>
      <c r="E8" s="5">
        <v>363.25</v>
      </c>
      <c r="F8" s="5">
        <v>1219.1538461538462</v>
      </c>
      <c r="G8">
        <f>AVERAGE(PTCl!F35:F40)</f>
        <v>927.16666666666663</v>
      </c>
      <c r="H8">
        <f>AVERAGE(Telkom!F38:F41)</f>
        <v>555.5</v>
      </c>
      <c r="I8">
        <f>AVERAGE(Telkonsel!F40:F43)</f>
        <v>667.25</v>
      </c>
    </row>
    <row r="10" spans="2:9">
      <c r="C10" t="s">
        <v>196</v>
      </c>
      <c r="D10" t="s">
        <v>197</v>
      </c>
      <c r="E10" t="s">
        <v>194</v>
      </c>
      <c r="F10" t="s">
        <v>195</v>
      </c>
      <c r="G10" t="s">
        <v>198</v>
      </c>
      <c r="H10" t="s">
        <v>199</v>
      </c>
      <c r="I10" t="s">
        <v>202</v>
      </c>
    </row>
    <row r="11" spans="2:9">
      <c r="B11">
        <v>800</v>
      </c>
      <c r="C11" s="6">
        <f>C3/$C$19</f>
        <v>0.9677734375</v>
      </c>
      <c r="D11" s="6">
        <f>D3/$D$19</f>
        <v>0.95974999999999999</v>
      </c>
      <c r="E11" s="6">
        <f>E3/$E$19</f>
        <v>0.83683894230769229</v>
      </c>
      <c r="F11" s="6">
        <f>F3/$F$19</f>
        <v>1.1176153846153845</v>
      </c>
      <c r="G11" s="6">
        <f>G3/$G$19</f>
        <v>0.26750000000000002</v>
      </c>
      <c r="H11" s="6">
        <f>H3/$H$19</f>
        <v>0.97135416666666663</v>
      </c>
      <c r="I11" s="6">
        <f>I3/$I$19</f>
        <v>8.4629629629629638E-2</v>
      </c>
    </row>
    <row r="12" spans="2:9">
      <c r="B12">
        <v>1100</v>
      </c>
      <c r="C12" s="6">
        <f>C4/$C$19</f>
        <v>0.96875</v>
      </c>
      <c r="D12" s="6">
        <f t="shared" ref="D12:D16" si="0">D4/$D$19</f>
        <v>0.95850000000000002</v>
      </c>
      <c r="E12" s="6">
        <f t="shared" ref="E12:E16" si="1">E4/$E$19</f>
        <v>0.85286458333333337</v>
      </c>
      <c r="F12" s="6">
        <f t="shared" ref="F12:F16" si="2">F4/$F$19</f>
        <v>1.2770833333333333</v>
      </c>
      <c r="G12" s="6">
        <f t="shared" ref="G12:G16" si="3">G4/$G$19</f>
        <v>0.30632142857142858</v>
      </c>
      <c r="H12" s="6">
        <f t="shared" ref="H12:H16" si="4">H4/$H$19</f>
        <v>1.033203125</v>
      </c>
      <c r="I12" s="6">
        <f t="shared" ref="I12:I16" si="5">I4/$I$19</f>
        <v>7.722222222222222E-2</v>
      </c>
    </row>
    <row r="13" spans="2:9">
      <c r="B13">
        <v>1500</v>
      </c>
      <c r="C13" s="6">
        <f t="shared" ref="C13:C16" si="6">C5/$C$19</f>
        <v>0.962890625</v>
      </c>
      <c r="D13" s="6">
        <f t="shared" si="0"/>
        <v>0.80549999999999999</v>
      </c>
      <c r="E13" s="6">
        <f t="shared" si="1"/>
        <v>0.72791466346153844</v>
      </c>
      <c r="F13" s="6">
        <f t="shared" si="2"/>
        <v>1.3954615384615385</v>
      </c>
      <c r="G13" s="6">
        <f t="shared" si="3"/>
        <v>0.27179166666666671</v>
      </c>
      <c r="H13" s="6">
        <f t="shared" si="4"/>
        <v>0.88554687499999996</v>
      </c>
      <c r="I13" s="6">
        <f t="shared" si="5"/>
        <v>7.059027777777778E-2</v>
      </c>
    </row>
    <row r="14" spans="2:9">
      <c r="B14">
        <v>1800</v>
      </c>
      <c r="C14" s="6">
        <f t="shared" si="6"/>
        <v>0.9677734375</v>
      </c>
      <c r="D14" s="6">
        <f t="shared" si="0"/>
        <v>0.75949999999999995</v>
      </c>
      <c r="E14" s="6">
        <f t="shared" si="1"/>
        <v>0.74504206730769229</v>
      </c>
      <c r="F14" s="6">
        <f t="shared" si="2"/>
        <v>1.3360000000000001</v>
      </c>
      <c r="G14" s="6">
        <f t="shared" si="3"/>
        <v>0.31292857142857144</v>
      </c>
      <c r="H14" s="6">
        <f t="shared" si="4"/>
        <v>1.0817057291666667</v>
      </c>
      <c r="I14" s="6">
        <f>I6/$I$19</f>
        <v>9.4305555555555559E-2</v>
      </c>
    </row>
    <row r="15" spans="2:9">
      <c r="B15">
        <v>2000</v>
      </c>
      <c r="C15" s="6">
        <f t="shared" si="6"/>
        <v>0.96826171875</v>
      </c>
      <c r="D15" s="6">
        <f t="shared" si="0"/>
        <v>0.89749999999999996</v>
      </c>
      <c r="E15" s="6">
        <f t="shared" si="1"/>
        <v>0.75130208333333337</v>
      </c>
      <c r="F15" s="6">
        <f t="shared" si="2"/>
        <v>1.2586923076923076</v>
      </c>
      <c r="G15" s="6">
        <f t="shared" si="3"/>
        <v>0.27204166666666668</v>
      </c>
      <c r="H15" s="6">
        <f t="shared" si="4"/>
        <v>0.6982421875</v>
      </c>
      <c r="I15" s="6">
        <f t="shared" si="5"/>
        <v>8.7083333333333332E-2</v>
      </c>
    </row>
    <row r="16" spans="2:9">
      <c r="B16">
        <v>2300</v>
      </c>
      <c r="C16" s="6">
        <f t="shared" si="6"/>
        <v>0.9326171875</v>
      </c>
      <c r="D16" s="6">
        <f t="shared" si="0"/>
        <v>0.8145</v>
      </c>
      <c r="E16" s="6">
        <f t="shared" si="1"/>
        <v>0.70947265625</v>
      </c>
      <c r="F16" s="6">
        <f t="shared" si="2"/>
        <v>1.2191538461538463</v>
      </c>
      <c r="G16" s="6">
        <f t="shared" si="3"/>
        <v>0.23179166666666665</v>
      </c>
      <c r="H16" s="6">
        <f t="shared" si="4"/>
        <v>1.0849609375</v>
      </c>
      <c r="I16" s="6">
        <f t="shared" si="5"/>
        <v>9.2673611111111109E-2</v>
      </c>
    </row>
    <row r="18" spans="2:9">
      <c r="C18" t="s">
        <v>196</v>
      </c>
      <c r="D18" t="s">
        <v>197</v>
      </c>
      <c r="E18" t="s">
        <v>194</v>
      </c>
      <c r="F18" t="s">
        <v>195</v>
      </c>
      <c r="G18" t="s">
        <v>198</v>
      </c>
      <c r="H18" t="s">
        <v>199</v>
      </c>
      <c r="I18" t="s">
        <v>200</v>
      </c>
    </row>
    <row r="19" spans="2:9">
      <c r="C19">
        <v>512</v>
      </c>
      <c r="D19">
        <v>1000</v>
      </c>
      <c r="E19">
        <v>512</v>
      </c>
      <c r="F19">
        <v>1000</v>
      </c>
      <c r="G19">
        <v>4000</v>
      </c>
      <c r="H19">
        <v>512</v>
      </c>
      <c r="I19">
        <v>7200</v>
      </c>
    </row>
    <row r="21" spans="2:9">
      <c r="B21" t="s">
        <v>7</v>
      </c>
    </row>
    <row r="22" spans="2:9">
      <c r="C22" t="s">
        <v>196</v>
      </c>
      <c r="D22" t="s">
        <v>197</v>
      </c>
      <c r="E22" t="s">
        <v>194</v>
      </c>
      <c r="F22" t="s">
        <v>195</v>
      </c>
      <c r="G22" t="s">
        <v>198</v>
      </c>
      <c r="H22" t="s">
        <v>199</v>
      </c>
      <c r="I22" t="s">
        <v>202</v>
      </c>
    </row>
    <row r="23" spans="2:9">
      <c r="B23">
        <v>800</v>
      </c>
      <c r="C23">
        <f>AVERAGE('BANGLALION 512 kbps'!H3:H6)</f>
        <v>405.5</v>
      </c>
      <c r="D23">
        <f>AVERAGE('QUBEE 1 Mbps'!H3:H6)</f>
        <v>376</v>
      </c>
      <c r="E23" s="5">
        <v>455.53846153846155</v>
      </c>
      <c r="F23" s="5">
        <v>478.92307692307691</v>
      </c>
      <c r="G23">
        <f>AVERAGE(PTCl!H3:H8)</f>
        <v>469.66666666666669</v>
      </c>
      <c r="H23">
        <f>AVERAGE(Telkom!H5:H10)</f>
        <v>477.16666666666669</v>
      </c>
      <c r="I23">
        <f>AVERAGE(Telkonsel!H5:H10)</f>
        <v>493.33333333333331</v>
      </c>
    </row>
    <row r="24" spans="2:9">
      <c r="B24">
        <v>1100</v>
      </c>
      <c r="C24">
        <f>AVERAGE('BANGLALION 512 kbps'!H7:H10)</f>
        <v>363</v>
      </c>
      <c r="D24">
        <f>AVERAGE('QUBEE 1 Mbps'!H7:H10)</f>
        <v>424</v>
      </c>
      <c r="E24" s="5">
        <v>502.41666666666669</v>
      </c>
      <c r="F24" s="5">
        <v>522.75</v>
      </c>
      <c r="G24">
        <f>AVERAGE(PTCl!H9:H15)</f>
        <v>501.71428571428572</v>
      </c>
      <c r="H24">
        <f>AVERAGE(Telkom!H13:H15)</f>
        <v>418</v>
      </c>
      <c r="I24">
        <f>AVERAGE(Telkonsel!H13:H15)</f>
        <v>454</v>
      </c>
    </row>
    <row r="25" spans="2:9">
      <c r="B25">
        <v>1500</v>
      </c>
      <c r="C25">
        <f>AVERAGE('BANGLALION 512 kbps'!H11:H14)</f>
        <v>452.25</v>
      </c>
      <c r="D25">
        <f>AVERAGE('QUBEE 1 Mbps'!H11:H14)</f>
        <v>492.5</v>
      </c>
      <c r="E25" s="5">
        <v>474.38461538461536</v>
      </c>
      <c r="F25" s="5">
        <v>482.30769230769232</v>
      </c>
      <c r="G25">
        <f>AVERAGE(PTCl!H16:H21)</f>
        <v>463.33333333333331</v>
      </c>
      <c r="H25">
        <f>AVERAGE(Telkom!H16:H20)</f>
        <v>451.6</v>
      </c>
      <c r="I25">
        <f>AVERAGE(Telkonsel!H16:H19)</f>
        <v>500.25</v>
      </c>
    </row>
    <row r="26" spans="2:9">
      <c r="B26">
        <v>1800</v>
      </c>
      <c r="C26">
        <f>AVERAGE('BANGLALION 512 kbps'!H15:H18)</f>
        <v>324.5</v>
      </c>
      <c r="D26">
        <f>AVERAGE('QUBEE 1 Mbps'!H15:H18)</f>
        <v>396.25</v>
      </c>
      <c r="E26" s="5">
        <v>492.15384615384613</v>
      </c>
      <c r="F26" s="5">
        <v>396.16666666666669</v>
      </c>
      <c r="G26">
        <f>AVERAGE(PTCl!H22:H28)</f>
        <v>458.14285714285717</v>
      </c>
      <c r="H26">
        <f>AVERAGE(Telkom!H26:H31)</f>
        <v>458</v>
      </c>
      <c r="I26">
        <f>AVERAGE(Telkonsel!H28:H33)</f>
        <v>468</v>
      </c>
    </row>
    <row r="27" spans="2:9">
      <c r="B27">
        <v>2000</v>
      </c>
      <c r="C27">
        <f>AVERAGE('BANGLALION 512 kbps'!H19:H22)</f>
        <v>440</v>
      </c>
      <c r="D27">
        <f>AVERAGE('QUBEE 1 Mbps'!H19:H22)</f>
        <v>457.5</v>
      </c>
      <c r="E27" s="5">
        <v>479</v>
      </c>
      <c r="F27" s="5">
        <v>461.07692307692309</v>
      </c>
      <c r="G27">
        <f>AVERAGE(PTCl!H29:H34)</f>
        <v>505.66666666666669</v>
      </c>
      <c r="H27">
        <f>AVERAGE(Telkom!H32:H37)</f>
        <v>420</v>
      </c>
      <c r="I27">
        <f>AVERAGE(Telkonsel!H35:H39)</f>
        <v>605.79999999999995</v>
      </c>
    </row>
    <row r="28" spans="2:9">
      <c r="B28">
        <v>2300</v>
      </c>
      <c r="C28">
        <f>AVERAGE('BANGLALION 512 kbps'!H23:H26)</f>
        <v>492.75</v>
      </c>
      <c r="D28">
        <f>AVERAGE('QUBEE 1 Mbps'!H23:H26)</f>
        <v>445.75</v>
      </c>
      <c r="E28" s="5">
        <v>520.41666666666663</v>
      </c>
      <c r="F28" s="5">
        <v>509.38461538461536</v>
      </c>
      <c r="G28">
        <f>AVERAGE(PTCl!H35:H40)</f>
        <v>510.66666666666669</v>
      </c>
      <c r="H28">
        <f>AVERAGE(Telkom!H38:H41)</f>
        <v>418.25</v>
      </c>
      <c r="I28">
        <f>AVERAGE(Telkonsel!H40:H43)</f>
        <v>476.5</v>
      </c>
    </row>
    <row r="32" spans="2:9">
      <c r="B32" t="s">
        <v>8</v>
      </c>
    </row>
    <row r="33" spans="2:9">
      <c r="C33" t="s">
        <v>196</v>
      </c>
      <c r="D33" t="s">
        <v>197</v>
      </c>
      <c r="E33" t="s">
        <v>194</v>
      </c>
      <c r="F33" t="s">
        <v>195</v>
      </c>
      <c r="G33" t="s">
        <v>198</v>
      </c>
      <c r="H33" t="s">
        <v>199</v>
      </c>
      <c r="I33" t="s">
        <v>203</v>
      </c>
    </row>
    <row r="34" spans="2:9">
      <c r="B34">
        <v>800</v>
      </c>
      <c r="C34">
        <f>AVERAGE('BANGLALION 512 kbps'!I3:I6)</f>
        <v>286</v>
      </c>
      <c r="D34">
        <f>AVERAGE('QUBEE 1 Mbps'!I3:I6)</f>
        <v>222</v>
      </c>
      <c r="E34" s="5">
        <v>258.30769230769232</v>
      </c>
      <c r="F34" s="5">
        <v>233.38461538461539</v>
      </c>
      <c r="G34">
        <f>AVERAGE(PTCl!I3:I8)</f>
        <v>260.16666666666669</v>
      </c>
      <c r="H34">
        <f>AVERAGE(Telkom!I5:I10)</f>
        <v>354.83333333333331</v>
      </c>
      <c r="I34">
        <f>AVERAGE(Telkonsel!I5:I10)</f>
        <v>322.83333333333331</v>
      </c>
    </row>
    <row r="35" spans="2:9">
      <c r="B35">
        <v>1100</v>
      </c>
      <c r="C35">
        <f>AVERAGE('BANGLALION 512 kbps'!I7:I10)</f>
        <v>281.25</v>
      </c>
      <c r="D35">
        <f>AVERAGE('QUBEE 1 Mbps'!I7:I10)</f>
        <v>256.25</v>
      </c>
      <c r="E35" s="5">
        <v>269.5</v>
      </c>
      <c r="F35" s="5">
        <v>202.41666666666666</v>
      </c>
      <c r="G35">
        <f>AVERAGE(PTCl!I9:I15)</f>
        <v>254.85714285714286</v>
      </c>
      <c r="H35">
        <f>AVERAGE(Telkom!I13:I15)</f>
        <v>249.66666666666666</v>
      </c>
      <c r="I35">
        <f>AVERAGE(Telkonsel!I13:I15)</f>
        <v>244</v>
      </c>
    </row>
    <row r="36" spans="2:9">
      <c r="B36">
        <v>1500</v>
      </c>
      <c r="C36">
        <f>AVERAGE('BANGLALION 512 kbps'!I11:I14)</f>
        <v>239</v>
      </c>
      <c r="D36">
        <f>AVERAGE('QUBEE 1 Mbps'!I11:I14)</f>
        <v>266.25</v>
      </c>
      <c r="E36" s="5">
        <v>278.92307692307691</v>
      </c>
      <c r="F36" s="5">
        <v>197.76923076923077</v>
      </c>
      <c r="G36">
        <f>AVERAGE(PTCl!I16:I21)</f>
        <v>217</v>
      </c>
      <c r="H36">
        <f>AVERAGE(Telkom!I16:I20)</f>
        <v>311.8</v>
      </c>
      <c r="I36">
        <f>AVERAGE(Telkonsel!I16:I19)</f>
        <v>275</v>
      </c>
    </row>
    <row r="37" spans="2:9">
      <c r="B37">
        <v>1800</v>
      </c>
      <c r="C37">
        <f>AVERAGE('BANGLALION 512 kbps'!I15:I18)</f>
        <v>229.25</v>
      </c>
      <c r="D37">
        <f>AVERAGE('QUBEE 1 Mbps'!I15:I18)</f>
        <v>246.5</v>
      </c>
      <c r="E37" s="5">
        <v>267.23076923076923</v>
      </c>
      <c r="F37" s="5">
        <v>197.75</v>
      </c>
      <c r="G37">
        <f>AVERAGE(PTCl!I22:I28)</f>
        <v>213.85714285714286</v>
      </c>
      <c r="H37">
        <f>AVERAGE(Telkom!I26:I31)</f>
        <v>307.83333333333331</v>
      </c>
      <c r="I37">
        <f>AVERAGE(Telkonsel!I28:I33)</f>
        <v>288.5</v>
      </c>
    </row>
    <row r="38" spans="2:9">
      <c r="B38">
        <v>2000</v>
      </c>
      <c r="C38">
        <f>AVERAGE('BANGLALION 512 kbps'!I19:I22)</f>
        <v>216.25</v>
      </c>
      <c r="D38">
        <f>AVERAGE('QUBEE 1 Mbps'!I19:I22)</f>
        <v>291</v>
      </c>
      <c r="E38" s="5">
        <v>229.75</v>
      </c>
      <c r="F38" s="5">
        <v>206.53846153846155</v>
      </c>
      <c r="G38">
        <f>AVERAGE(PTCl!I29:I34)</f>
        <v>234.33333333333334</v>
      </c>
      <c r="H38">
        <f>AVERAGE(Telkom!I32:I37)</f>
        <v>317.83333333333331</v>
      </c>
      <c r="I38">
        <f>AVERAGE(Telkonsel!I35:I39)</f>
        <v>258.39999999999998</v>
      </c>
    </row>
    <row r="39" spans="2:9">
      <c r="B39">
        <v>2300</v>
      </c>
      <c r="C39">
        <f>AVERAGE('BANGLALION 512 kbps'!I23:I26)</f>
        <v>255.5</v>
      </c>
      <c r="D39">
        <f>AVERAGE('QUBEE 1 Mbps'!I23:I26)</f>
        <v>266</v>
      </c>
      <c r="E39" s="5">
        <v>235.33333333333334</v>
      </c>
      <c r="F39" s="5">
        <v>245.76923076923077</v>
      </c>
      <c r="G39">
        <f>AVERAGE(PTCl!I35:I40)</f>
        <v>228.16666666666666</v>
      </c>
      <c r="H39">
        <f>AVERAGE(Telkom!I38:I41)</f>
        <v>322.25</v>
      </c>
      <c r="I39">
        <f>AVERAGE(Telkonsel!I40:I43)</f>
        <v>312.5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58"/>
  <sheetViews>
    <sheetView workbookViewId="0">
      <selection activeCell="J6" sqref="J6"/>
    </sheetView>
  </sheetViews>
  <sheetFormatPr defaultRowHeight="15"/>
  <sheetData>
    <row r="1" spans="1:10" ht="15.75" thickBot="1"/>
    <row r="2" spans="1:10" ht="37.5" thickBot="1">
      <c r="B2" s="54" t="s">
        <v>253</v>
      </c>
      <c r="C2" s="55" t="s">
        <v>254</v>
      </c>
      <c r="D2" s="55" t="s">
        <v>255</v>
      </c>
      <c r="E2" s="55" t="s">
        <v>256</v>
      </c>
      <c r="F2" s="55" t="s">
        <v>257</v>
      </c>
      <c r="G2" s="56" t="s">
        <v>258</v>
      </c>
      <c r="H2" s="55" t="s">
        <v>259</v>
      </c>
      <c r="I2" s="55" t="s">
        <v>295</v>
      </c>
      <c r="J2" s="41" t="s">
        <v>306</v>
      </c>
    </row>
    <row r="3" spans="1:10">
      <c r="B3" s="73" t="s">
        <v>288</v>
      </c>
      <c r="C3" s="72" t="s">
        <v>282</v>
      </c>
      <c r="D3" s="46" t="s">
        <v>272</v>
      </c>
      <c r="E3" s="46" t="s">
        <v>277</v>
      </c>
      <c r="F3" s="46" t="s">
        <v>11</v>
      </c>
      <c r="G3" s="46" t="s">
        <v>260</v>
      </c>
      <c r="H3" s="46">
        <v>512</v>
      </c>
      <c r="I3" s="46" t="s">
        <v>296</v>
      </c>
    </row>
    <row r="4" spans="1:10">
      <c r="B4" s="74"/>
      <c r="C4" s="72"/>
      <c r="D4" s="48" t="s">
        <v>272</v>
      </c>
      <c r="E4" s="48" t="s">
        <v>277</v>
      </c>
      <c r="F4" s="48" t="s">
        <v>30</v>
      </c>
      <c r="G4" s="48" t="s">
        <v>261</v>
      </c>
      <c r="H4" s="48">
        <v>1000</v>
      </c>
      <c r="I4" s="48" t="s">
        <v>296</v>
      </c>
    </row>
    <row r="5" spans="1:10">
      <c r="B5" s="74"/>
      <c r="C5" s="72"/>
      <c r="D5" s="50" t="s">
        <v>275</v>
      </c>
      <c r="E5" s="50" t="s">
        <v>280</v>
      </c>
      <c r="F5" s="50" t="s">
        <v>285</v>
      </c>
      <c r="G5" s="50" t="s">
        <v>270</v>
      </c>
      <c r="H5" s="50">
        <v>2000</v>
      </c>
      <c r="I5" s="50" t="s">
        <v>297</v>
      </c>
      <c r="J5">
        <v>750</v>
      </c>
    </row>
    <row r="6" spans="1:10">
      <c r="B6" s="74"/>
      <c r="C6" s="72"/>
      <c r="D6" s="49" t="s">
        <v>275</v>
      </c>
      <c r="E6" s="49" t="s">
        <v>279</v>
      </c>
      <c r="F6" s="49" t="s">
        <v>285</v>
      </c>
      <c r="G6" s="49" t="s">
        <v>269</v>
      </c>
      <c r="H6" s="49">
        <v>2000</v>
      </c>
      <c r="I6" s="49" t="s">
        <v>297</v>
      </c>
      <c r="J6">
        <v>750</v>
      </c>
    </row>
    <row r="7" spans="1:10">
      <c r="B7" s="74"/>
      <c r="C7" s="72"/>
      <c r="D7" s="47" t="s">
        <v>275</v>
      </c>
      <c r="E7" s="47" t="s">
        <v>278</v>
      </c>
      <c r="F7" s="47" t="s">
        <v>286</v>
      </c>
      <c r="G7" s="47" t="s">
        <v>268</v>
      </c>
      <c r="H7" s="47">
        <v>2000</v>
      </c>
      <c r="I7" s="47" t="s">
        <v>297</v>
      </c>
      <c r="J7">
        <v>499</v>
      </c>
    </row>
    <row r="8" spans="1:10">
      <c r="B8" s="74"/>
      <c r="C8" s="72"/>
      <c r="D8" s="51" t="s">
        <v>276</v>
      </c>
      <c r="E8" s="51" t="s">
        <v>281</v>
      </c>
      <c r="F8" s="51" t="s">
        <v>287</v>
      </c>
      <c r="G8" s="51" t="s">
        <v>262</v>
      </c>
      <c r="H8" s="51">
        <v>512</v>
      </c>
      <c r="I8" s="51" t="s">
        <v>298</v>
      </c>
    </row>
    <row r="9" spans="1:10">
      <c r="B9" s="74"/>
      <c r="C9" s="72"/>
      <c r="D9" s="52" t="s">
        <v>273</v>
      </c>
      <c r="E9" s="52" t="s">
        <v>307</v>
      </c>
      <c r="F9" s="52" t="s">
        <v>143</v>
      </c>
      <c r="G9" s="52" t="s">
        <v>308</v>
      </c>
      <c r="H9" s="52">
        <v>4000</v>
      </c>
      <c r="I9" s="52" t="s">
        <v>301</v>
      </c>
      <c r="J9">
        <v>2100</v>
      </c>
    </row>
    <row r="10" spans="1:10">
      <c r="B10" s="74"/>
      <c r="C10" s="76"/>
      <c r="D10" s="76"/>
      <c r="E10" s="76"/>
      <c r="F10" s="76"/>
      <c r="G10" s="76"/>
      <c r="H10" s="76"/>
      <c r="I10" s="76"/>
    </row>
    <row r="11" spans="1:10" ht="30">
      <c r="B11" s="75"/>
      <c r="C11" s="45" t="s">
        <v>283</v>
      </c>
      <c r="D11" s="53" t="s">
        <v>274</v>
      </c>
      <c r="E11" s="53" t="s">
        <v>284</v>
      </c>
      <c r="F11" s="53" t="s">
        <v>47</v>
      </c>
      <c r="G11" s="53" t="s">
        <v>267</v>
      </c>
      <c r="H11" s="53">
        <v>512</v>
      </c>
      <c r="I11" s="53" t="s">
        <v>303</v>
      </c>
      <c r="J11">
        <v>645000</v>
      </c>
    </row>
    <row r="14" spans="1:10">
      <c r="B14" t="s">
        <v>299</v>
      </c>
    </row>
    <row r="15" spans="1:10">
      <c r="B15" t="s">
        <v>260</v>
      </c>
      <c r="C15" t="s">
        <v>261</v>
      </c>
      <c r="D15" t="s">
        <v>270</v>
      </c>
      <c r="E15" t="s">
        <v>269</v>
      </c>
      <c r="F15" t="s">
        <v>268</v>
      </c>
      <c r="G15" t="s">
        <v>262</v>
      </c>
      <c r="H15" t="str">
        <f>G9</f>
        <v>PTCL (4 Mbps) -  Karachchi, PK</v>
      </c>
      <c r="I15" t="s">
        <v>267</v>
      </c>
    </row>
    <row r="16" spans="1:10">
      <c r="A16">
        <v>800</v>
      </c>
      <c r="B16">
        <f>AVERAGE('BANGLALION 512 kbps'!F$3:F$6)</f>
        <v>495.5</v>
      </c>
      <c r="C16">
        <f>AVERAGE('QUBEE 1 Mbps'!F$3:F$6)</f>
        <v>959.75</v>
      </c>
      <c r="D16">
        <f>AVERAGE(BSNL_Ban!F$4:F$7)</f>
        <v>856</v>
      </c>
      <c r="E16">
        <f>AVERAGE('BSNL Che'!F$2:F$6)</f>
        <v>944.8</v>
      </c>
      <c r="F16">
        <f>AVERAGE(Airtel_Dl!F$2:F$6)</f>
        <v>1141.4000000000001</v>
      </c>
      <c r="G16" s="5">
        <v>428.46153846153845</v>
      </c>
      <c r="H16">
        <f>AVERAGE(PTCl!F$3:F$8)</f>
        <v>1070</v>
      </c>
      <c r="I16">
        <v>497.33333333333331</v>
      </c>
    </row>
    <row r="17" spans="1:9">
      <c r="A17">
        <v>1100</v>
      </c>
      <c r="B17">
        <f>AVERAGE('BANGLALION 512 kbps'!F$7:F$10)</f>
        <v>496</v>
      </c>
      <c r="C17">
        <f>AVERAGE('QUBEE 1 Mbps'!F$7:F$10)</f>
        <v>958.5</v>
      </c>
      <c r="D17" s="5">
        <f>AVERAGE(BSNL_Ban!F$8:F$11)</f>
        <v>874</v>
      </c>
      <c r="E17" s="5">
        <f>AVERAGE('BSNL Che'!F$7:F$8)</f>
        <v>988</v>
      </c>
      <c r="F17">
        <f>AVERAGE(Airtel_Dl!F$8:F$11)</f>
        <v>1028.25</v>
      </c>
      <c r="G17" s="5">
        <v>436.66666666666669</v>
      </c>
      <c r="H17">
        <f>AVERAGE(PTCl!F$9:F$15)</f>
        <v>1225.2857142857142</v>
      </c>
      <c r="I17">
        <v>529</v>
      </c>
    </row>
    <row r="18" spans="1:9">
      <c r="A18">
        <v>1500</v>
      </c>
      <c r="B18">
        <f>AVERAGE('BANGLALION 512 kbps'!F$11:F$14)</f>
        <v>493</v>
      </c>
      <c r="C18">
        <f>AVERAGE('QUBEE 1 Mbps'!F$11:F$14)</f>
        <v>805.5</v>
      </c>
      <c r="D18" s="5">
        <f>AVERAGE(BSNL_Ban!F$12:F$15)</f>
        <v>663.5</v>
      </c>
      <c r="E18" s="5">
        <f>AVERAGE('BSNL Che'!F$9:F$11)</f>
        <v>299.66666666666669</v>
      </c>
      <c r="F18">
        <f>AVERAGE(Airtel_Dl!F$12:F$15)</f>
        <v>1114.25</v>
      </c>
      <c r="G18" s="5">
        <v>372.69230769230768</v>
      </c>
      <c r="H18">
        <f>AVERAGE(PTCl!F$16:F$21)</f>
        <v>1087.1666666666667</v>
      </c>
      <c r="I18">
        <v>453.4</v>
      </c>
    </row>
    <row r="19" spans="1:9">
      <c r="A19">
        <v>1800</v>
      </c>
      <c r="B19">
        <f>AVERAGE('BANGLALION 512 kbps'!F$15:F$18)</f>
        <v>495.5</v>
      </c>
      <c r="C19">
        <f>AVERAGE('QUBEE 1 Mbps'!F$15:F$18)</f>
        <v>759.5</v>
      </c>
      <c r="D19" s="5">
        <f>AVERAGE(BSNL_Ban!F$16:F$19)</f>
        <v>814</v>
      </c>
      <c r="E19" s="5">
        <f>AVERAGE('BSNL Che'!F$12:F$14)</f>
        <v>817.33333333333337</v>
      </c>
      <c r="F19">
        <f>AVERAGE(Airtel_Dl!F$16:F$19)</f>
        <v>1066.25</v>
      </c>
      <c r="G19" s="5">
        <v>381.46153846153845</v>
      </c>
      <c r="H19">
        <f>AVERAGE(PTCl!F$22:F$28)</f>
        <v>1251.7142857142858</v>
      </c>
      <c r="I19">
        <v>553.83333333333337</v>
      </c>
    </row>
    <row r="20" spans="1:9">
      <c r="A20">
        <v>2000</v>
      </c>
      <c r="B20">
        <f>AVERAGE('BANGLALION 512 kbps'!F$19:F$22)</f>
        <v>495.75</v>
      </c>
      <c r="C20">
        <f>AVERAGE('QUBEE 1 Mbps'!F$19:F$22)</f>
        <v>897.5</v>
      </c>
      <c r="D20" s="5">
        <f>AVERAGE(BSNL_Ban!F$20:F$23)</f>
        <v>858.75</v>
      </c>
      <c r="E20" s="5">
        <f>AVERAGE('BSNL Che'!F$15:F$18)</f>
        <v>584.25</v>
      </c>
      <c r="F20">
        <f>AVERAGE(Airtel_Dl!F$20:F$23)</f>
        <v>1028.25</v>
      </c>
      <c r="G20" s="5">
        <v>384.66666666666669</v>
      </c>
      <c r="H20">
        <f>AVERAGE(PTCl!F$29:F$34)</f>
        <v>1088.1666666666667</v>
      </c>
      <c r="I20">
        <v>357.5</v>
      </c>
    </row>
    <row r="21" spans="1:9">
      <c r="A21">
        <v>2300</v>
      </c>
      <c r="B21">
        <f>AVERAGE('BANGLALION 512 kbps'!F$23:F$26)</f>
        <v>477.5</v>
      </c>
      <c r="C21">
        <f>AVERAGE('QUBEE 1 Mbps'!F$23:F$26)</f>
        <v>814.5</v>
      </c>
      <c r="D21" s="5">
        <f>AVERAGE(BSNL_Ban!F$24:F$27)</f>
        <v>706.25</v>
      </c>
      <c r="E21" s="5">
        <f>AVERAGE('BSNL Che'!F$19:F$22)</f>
        <v>381.25</v>
      </c>
      <c r="F21">
        <f>AVERAGE(Airtel_Dl!F$24:F$27)</f>
        <v>1073.5</v>
      </c>
      <c r="G21" s="5">
        <v>363.25</v>
      </c>
      <c r="H21">
        <f>AVERAGE(PTCl!F$35:F$40)</f>
        <v>927.16666666666663</v>
      </c>
      <c r="I21">
        <v>555.5</v>
      </c>
    </row>
    <row r="23" spans="1:9">
      <c r="B23" t="s">
        <v>260</v>
      </c>
      <c r="C23" t="s">
        <v>261</v>
      </c>
      <c r="D23" t="s">
        <v>270</v>
      </c>
      <c r="E23" t="s">
        <v>269</v>
      </c>
      <c r="F23" t="s">
        <v>268</v>
      </c>
      <c r="G23" t="s">
        <v>262</v>
      </c>
      <c r="H23" t="str">
        <f>G9</f>
        <v>PTCL (4 Mbps) -  Karachchi, PK</v>
      </c>
      <c r="I23" t="s">
        <v>267</v>
      </c>
    </row>
    <row r="24" spans="1:9">
      <c r="A24">
        <v>800</v>
      </c>
      <c r="B24" s="6">
        <f>B16/$H$3</f>
        <v>0.9677734375</v>
      </c>
      <c r="C24" s="6">
        <f>C16/$H$4</f>
        <v>0.95974999999999999</v>
      </c>
      <c r="D24" s="6">
        <f>D16/$H$5</f>
        <v>0.42799999999999999</v>
      </c>
      <c r="E24" s="6">
        <f>E16/$H$6</f>
        <v>0.47239999999999999</v>
      </c>
      <c r="F24" s="6">
        <f>F16/$H$7</f>
        <v>0.5707000000000001</v>
      </c>
      <c r="G24" s="6">
        <f>G16/$H$8</f>
        <v>0.83683894230769229</v>
      </c>
      <c r="H24" s="6">
        <f>H16/$H$9</f>
        <v>0.26750000000000002</v>
      </c>
      <c r="I24" s="6">
        <v>0.97135416666666663</v>
      </c>
    </row>
    <row r="25" spans="1:9">
      <c r="A25">
        <v>1100</v>
      </c>
      <c r="B25" s="6">
        <f t="shared" ref="B25:B29" si="0">B17/$H$3</f>
        <v>0.96875</v>
      </c>
      <c r="C25" s="6">
        <f t="shared" ref="C25:C29" si="1">C17/$H$4</f>
        <v>0.95850000000000002</v>
      </c>
      <c r="D25" s="6">
        <f t="shared" ref="D25:D29" si="2">D17/$H$5</f>
        <v>0.437</v>
      </c>
      <c r="E25" s="6">
        <f t="shared" ref="E25:E29" si="3">E17/$H$6</f>
        <v>0.49399999999999999</v>
      </c>
      <c r="F25" s="6">
        <f t="shared" ref="F25:F29" si="4">F17/$H$7</f>
        <v>0.51412500000000005</v>
      </c>
      <c r="G25" s="6">
        <f t="shared" ref="G25:G29" si="5">G17/$H$8</f>
        <v>0.85286458333333337</v>
      </c>
      <c r="H25" s="6">
        <f t="shared" ref="H25:H29" si="6">H17/$H$9</f>
        <v>0.30632142857142858</v>
      </c>
      <c r="I25" s="6">
        <v>1.033203125</v>
      </c>
    </row>
    <row r="26" spans="1:9">
      <c r="A26">
        <v>1500</v>
      </c>
      <c r="B26" s="6">
        <f t="shared" si="0"/>
        <v>0.962890625</v>
      </c>
      <c r="C26" s="6">
        <f t="shared" si="1"/>
        <v>0.80549999999999999</v>
      </c>
      <c r="D26" s="6">
        <f t="shared" si="2"/>
        <v>0.33174999999999999</v>
      </c>
      <c r="E26" s="6">
        <f t="shared" si="3"/>
        <v>0.14983333333333335</v>
      </c>
      <c r="F26" s="6">
        <f t="shared" si="4"/>
        <v>0.55712499999999998</v>
      </c>
      <c r="G26" s="6">
        <f t="shared" si="5"/>
        <v>0.72791466346153844</v>
      </c>
      <c r="H26" s="6">
        <f>H18/$H$9</f>
        <v>0.27179166666666671</v>
      </c>
      <c r="I26" s="6">
        <v>0.88554687499999996</v>
      </c>
    </row>
    <row r="27" spans="1:9">
      <c r="A27">
        <v>1800</v>
      </c>
      <c r="B27" s="6">
        <f t="shared" si="0"/>
        <v>0.9677734375</v>
      </c>
      <c r="C27" s="6">
        <f t="shared" si="1"/>
        <v>0.75949999999999995</v>
      </c>
      <c r="D27" s="6">
        <f t="shared" si="2"/>
        <v>0.40699999999999997</v>
      </c>
      <c r="E27" s="6">
        <f t="shared" si="3"/>
        <v>0.40866666666666668</v>
      </c>
      <c r="F27" s="6">
        <f t="shared" si="4"/>
        <v>0.53312499999999996</v>
      </c>
      <c r="G27" s="6">
        <f t="shared" si="5"/>
        <v>0.74504206730769229</v>
      </c>
      <c r="H27" s="6">
        <f t="shared" si="6"/>
        <v>0.31292857142857144</v>
      </c>
      <c r="I27" s="6">
        <v>1.0817057291666667</v>
      </c>
    </row>
    <row r="28" spans="1:9">
      <c r="A28">
        <v>2000</v>
      </c>
      <c r="B28" s="6">
        <f t="shared" si="0"/>
        <v>0.96826171875</v>
      </c>
      <c r="C28" s="6">
        <f t="shared" si="1"/>
        <v>0.89749999999999996</v>
      </c>
      <c r="D28" s="6">
        <f t="shared" si="2"/>
        <v>0.42937500000000001</v>
      </c>
      <c r="E28" s="6">
        <f t="shared" si="3"/>
        <v>0.29212500000000002</v>
      </c>
      <c r="F28" s="6">
        <f t="shared" si="4"/>
        <v>0.51412500000000005</v>
      </c>
      <c r="G28" s="6">
        <f t="shared" si="5"/>
        <v>0.75130208333333337</v>
      </c>
      <c r="H28" s="6">
        <f t="shared" si="6"/>
        <v>0.27204166666666668</v>
      </c>
      <c r="I28" s="6">
        <v>0.6982421875</v>
      </c>
    </row>
    <row r="29" spans="1:9">
      <c r="A29">
        <v>2300</v>
      </c>
      <c r="B29" s="6">
        <f t="shared" si="0"/>
        <v>0.9326171875</v>
      </c>
      <c r="C29" s="6">
        <f t="shared" si="1"/>
        <v>0.8145</v>
      </c>
      <c r="D29" s="6">
        <f t="shared" si="2"/>
        <v>0.35312500000000002</v>
      </c>
      <c r="E29" s="6">
        <f t="shared" si="3"/>
        <v>0.19062499999999999</v>
      </c>
      <c r="F29" s="6">
        <f t="shared" si="4"/>
        <v>0.53674999999999995</v>
      </c>
      <c r="G29" s="6">
        <f t="shared" si="5"/>
        <v>0.70947265625</v>
      </c>
      <c r="H29" s="6">
        <f t="shared" si="6"/>
        <v>0.23179166666666665</v>
      </c>
      <c r="I29" s="6">
        <v>1.0849609375</v>
      </c>
    </row>
    <row r="30" spans="1:9">
      <c r="B30" s="6"/>
      <c r="C30" s="6"/>
      <c r="D30" s="6"/>
      <c r="E30" s="6"/>
      <c r="F30" s="6"/>
      <c r="G30" s="6"/>
      <c r="H30" s="6"/>
    </row>
    <row r="31" spans="1:9">
      <c r="A31" t="s">
        <v>8</v>
      </c>
    </row>
    <row r="32" spans="1:9">
      <c r="B32" t="s">
        <v>260</v>
      </c>
      <c r="C32" t="s">
        <v>261</v>
      </c>
      <c r="D32" t="s">
        <v>270</v>
      </c>
      <c r="E32" t="s">
        <v>269</v>
      </c>
      <c r="F32" t="s">
        <v>268</v>
      </c>
      <c r="G32" t="s">
        <v>262</v>
      </c>
      <c r="H32" t="str">
        <f>G9</f>
        <v>PTCL (4 Mbps) -  Karachchi, PK</v>
      </c>
      <c r="I32" t="s">
        <v>267</v>
      </c>
    </row>
    <row r="33" spans="1:9">
      <c r="A33">
        <v>800</v>
      </c>
      <c r="B33">
        <f>AVERAGE('BANGLALION 512 kbps'!I$3:I$6)</f>
        <v>286</v>
      </c>
      <c r="C33">
        <f>AVERAGE('QUBEE 1 Mbps'!I$3:I$6)</f>
        <v>222</v>
      </c>
      <c r="D33">
        <f>AVERAGE(BSNL_Ban!I$4:I$7)</f>
        <v>316</v>
      </c>
      <c r="E33">
        <f>AVERAGE('BSNL Che'!I$2:I$6)</f>
        <v>235</v>
      </c>
      <c r="F33">
        <f>AVERAGE(Airtel_Dl!I$2:I$6)</f>
        <v>248.4</v>
      </c>
      <c r="G33" s="5">
        <v>258.30769230769232</v>
      </c>
      <c r="H33">
        <f>AVERAGE(PTCl!I$3:I$8)</f>
        <v>260.16666666666669</v>
      </c>
      <c r="I33">
        <v>354.83333333333331</v>
      </c>
    </row>
    <row r="34" spans="1:9">
      <c r="A34">
        <v>1100</v>
      </c>
      <c r="B34">
        <f>AVERAGE('BANGLALION 512 kbps'!I$7:I$10)</f>
        <v>281.25</v>
      </c>
      <c r="C34">
        <f>AVERAGE('QUBEE 1 Mbps'!I$7:I$10)</f>
        <v>256.25</v>
      </c>
      <c r="D34" s="5">
        <f>AVERAGE(BSNL_Ban!I$8:I$11)</f>
        <v>279.75</v>
      </c>
      <c r="E34" s="5">
        <f>AVERAGE('BSNL Che'!I$7:I$8)</f>
        <v>284.5</v>
      </c>
      <c r="F34">
        <f>AVERAGE(Airtel_Dl!I$8:I$11)</f>
        <v>237.5</v>
      </c>
      <c r="G34" s="5">
        <v>269.5</v>
      </c>
      <c r="H34">
        <f>AVERAGE(PTCl!I$9:I$15)</f>
        <v>254.85714285714286</v>
      </c>
      <c r="I34">
        <v>249.66666666666666</v>
      </c>
    </row>
    <row r="35" spans="1:9">
      <c r="A35">
        <v>1500</v>
      </c>
      <c r="B35">
        <f>AVERAGE('BANGLALION 512 kbps'!I$11:I$14)</f>
        <v>239</v>
      </c>
      <c r="C35">
        <f>AVERAGE('QUBEE 1 Mbps'!I$11:I$14)</f>
        <v>266.25</v>
      </c>
      <c r="D35" s="5">
        <f>AVERAGE(BSNL_Ban!I$12:I$15)</f>
        <v>283.25</v>
      </c>
      <c r="E35" s="5">
        <f>AVERAGE('BSNL Che'!I$9:I$11)</f>
        <v>274</v>
      </c>
      <c r="F35">
        <f>AVERAGE(Airtel_Dl!I$12:I$15)</f>
        <v>208</v>
      </c>
      <c r="G35" s="5">
        <v>278.92307692307691</v>
      </c>
      <c r="H35">
        <f>AVERAGE(PTCl!I$16:I$21)</f>
        <v>217</v>
      </c>
      <c r="I35">
        <v>311.8</v>
      </c>
    </row>
    <row r="36" spans="1:9">
      <c r="A36">
        <v>1800</v>
      </c>
      <c r="B36">
        <f>AVERAGE('BANGLALION 512 kbps'!I$15:I$18)</f>
        <v>229.25</v>
      </c>
      <c r="C36">
        <f>AVERAGE('QUBEE 1 Mbps'!I$15:I$18)</f>
        <v>246.5</v>
      </c>
      <c r="D36" s="5">
        <f>AVERAGE(BSNL_Ban!I$16:I$19)</f>
        <v>294.25</v>
      </c>
      <c r="E36" s="5">
        <f>AVERAGE('BSNL Che'!I$12:I$14)</f>
        <v>251.66666666666666</v>
      </c>
      <c r="F36">
        <f>AVERAGE(Airtel_Dl!I$16:I$19)</f>
        <v>201.75</v>
      </c>
      <c r="G36" s="5">
        <v>267.23076923076923</v>
      </c>
      <c r="H36">
        <f>AVERAGE(PTCl!I$22:I$28)</f>
        <v>213.85714285714286</v>
      </c>
      <c r="I36">
        <v>307.83333333333331</v>
      </c>
    </row>
    <row r="37" spans="1:9">
      <c r="A37">
        <v>2000</v>
      </c>
      <c r="B37">
        <f>AVERAGE('BANGLALION 512 kbps'!I$19:I$22)</f>
        <v>216.25</v>
      </c>
      <c r="C37">
        <f>AVERAGE('QUBEE 1 Mbps'!I$19:I$22)</f>
        <v>291</v>
      </c>
      <c r="D37" s="5">
        <f>AVERAGE(BSNL_Ban!I$20:I$23)</f>
        <v>294</v>
      </c>
      <c r="E37" s="5">
        <f>AVERAGE('BSNL Che'!I$15:I$18)</f>
        <v>276.75</v>
      </c>
      <c r="F37">
        <f>AVERAGE(Airtel_Dl!I$20:I$23)</f>
        <v>246</v>
      </c>
      <c r="G37" s="5">
        <v>229.75</v>
      </c>
      <c r="H37">
        <f>AVERAGE(PTCl!I$29:I$34)</f>
        <v>234.33333333333334</v>
      </c>
      <c r="I37">
        <v>317.83333333333331</v>
      </c>
    </row>
    <row r="38" spans="1:9">
      <c r="A38">
        <v>2300</v>
      </c>
      <c r="B38">
        <f>AVERAGE('BANGLALION 512 kbps'!I$23:I$26)</f>
        <v>255.5</v>
      </c>
      <c r="C38">
        <f>AVERAGE('QUBEE 1 Mbps'!I$23:I$26)</f>
        <v>266</v>
      </c>
      <c r="D38" s="5">
        <f>AVERAGE(BSNL_Ban!I$24:I$27)</f>
        <v>277.75</v>
      </c>
      <c r="E38" s="5">
        <f>AVERAGE('BSNL Che'!I$19:I$22)</f>
        <v>294</v>
      </c>
      <c r="F38">
        <f>AVERAGE(Airtel_Dl!I$24:I$27)</f>
        <v>196.25</v>
      </c>
      <c r="G38" s="5">
        <v>235.33333333333334</v>
      </c>
      <c r="H38">
        <f>AVERAGE(PTCl!I$35:I$40)</f>
        <v>228.16666666666666</v>
      </c>
      <c r="I38">
        <v>322.25</v>
      </c>
    </row>
    <row r="41" spans="1:9">
      <c r="A41" t="s">
        <v>7</v>
      </c>
    </row>
    <row r="42" spans="1:9">
      <c r="B42" t="s">
        <v>260</v>
      </c>
      <c r="C42" t="s">
        <v>261</v>
      </c>
      <c r="D42" t="s">
        <v>270</v>
      </c>
      <c r="E42" t="s">
        <v>269</v>
      </c>
      <c r="F42" t="s">
        <v>268</v>
      </c>
      <c r="G42" t="s">
        <v>262</v>
      </c>
      <c r="H42" t="str">
        <f>G9</f>
        <v>PTCL (4 Mbps) -  Karachchi, PK</v>
      </c>
      <c r="I42" t="s">
        <v>267</v>
      </c>
    </row>
    <row r="43" spans="1:9">
      <c r="A43">
        <v>800</v>
      </c>
      <c r="B43">
        <f>AVERAGE('BANGLALION 512 kbps'!H$3:H$6)</f>
        <v>405.5</v>
      </c>
      <c r="C43">
        <f>AVERAGE('QUBEE 1 Mbps'!H$3:H$6)</f>
        <v>376</v>
      </c>
      <c r="D43">
        <f>AVERAGE(BSNL_Ban!H$4:H$7)</f>
        <v>467.25</v>
      </c>
      <c r="E43">
        <f>AVERAGE('BSNL Che'!H$2:H$6)</f>
        <v>389.8</v>
      </c>
      <c r="F43">
        <f>AVERAGE(Airtel_Dl!H$2:H$6)</f>
        <v>444</v>
      </c>
      <c r="G43" s="5">
        <v>455.53846153846155</v>
      </c>
      <c r="H43">
        <f>AVERAGE(PTCl!H$3:H$8)</f>
        <v>469.66666666666669</v>
      </c>
      <c r="I43">
        <v>477.16666666666669</v>
      </c>
    </row>
    <row r="44" spans="1:9">
      <c r="A44">
        <v>1100</v>
      </c>
      <c r="B44">
        <f>AVERAGE('BANGLALION 512 kbps'!H$7:H$10)</f>
        <v>363</v>
      </c>
      <c r="C44">
        <f>AVERAGE('QUBEE 1 Mbps'!H$7:H$10)</f>
        <v>424</v>
      </c>
      <c r="D44" s="5">
        <f>AVERAGE(BSNL_Ban!H$8:H$11)</f>
        <v>418.5</v>
      </c>
      <c r="E44" s="5">
        <f>AVERAGE('BSNL Che'!H$7:H$8)</f>
        <v>497.5</v>
      </c>
      <c r="F44">
        <f>AVERAGE(Airtel_Dl!H$8:H$11)</f>
        <v>544.25</v>
      </c>
      <c r="G44" s="5">
        <v>502.41666666666669</v>
      </c>
      <c r="H44">
        <f>AVERAGE(PTCl!H$9:H$15)</f>
        <v>501.71428571428572</v>
      </c>
      <c r="I44">
        <v>418</v>
      </c>
    </row>
    <row r="45" spans="1:9">
      <c r="A45">
        <v>1500</v>
      </c>
      <c r="B45">
        <f>AVERAGE('BANGLALION 512 kbps'!H$11:H$14)</f>
        <v>452.25</v>
      </c>
      <c r="C45">
        <f>AVERAGE('QUBEE 1 Mbps'!H$11:H$14)</f>
        <v>492.5</v>
      </c>
      <c r="D45" s="5">
        <f>AVERAGE(BSNL_Ban!H$12:H$15)</f>
        <v>451.5</v>
      </c>
      <c r="E45" s="5">
        <f>AVERAGE('BSNL Che'!H$9:H$11)</f>
        <v>543</v>
      </c>
      <c r="F45">
        <f>AVERAGE(Airtel_Dl!H$12:H$15)</f>
        <v>459</v>
      </c>
      <c r="G45" s="5">
        <v>474.38461538461536</v>
      </c>
      <c r="H45">
        <f>AVERAGE(PTCl!H$16:H$21)</f>
        <v>463.33333333333331</v>
      </c>
      <c r="I45">
        <v>451.6</v>
      </c>
    </row>
    <row r="46" spans="1:9">
      <c r="A46">
        <v>1800</v>
      </c>
      <c r="B46">
        <f>AVERAGE('BANGLALION 512 kbps'!H$15:H$18)</f>
        <v>324.5</v>
      </c>
      <c r="C46">
        <f>AVERAGE('QUBEE 1 Mbps'!H$15:H$18)</f>
        <v>396.25</v>
      </c>
      <c r="D46" s="5">
        <f>AVERAGE(BSNL_Ban!H$16:H$19)</f>
        <v>438.25</v>
      </c>
      <c r="E46" s="5">
        <f>AVERAGE('BSNL Che'!H$12:H$14)</f>
        <v>582.33333333333337</v>
      </c>
      <c r="F46">
        <f>AVERAGE(Airtel_Dl!H$16:H$19)</f>
        <v>531</v>
      </c>
      <c r="G46" s="5">
        <v>492.15384615384613</v>
      </c>
      <c r="H46">
        <f>AVERAGE(PTCl!H$22:H$28)</f>
        <v>458.14285714285717</v>
      </c>
      <c r="I46">
        <v>458</v>
      </c>
    </row>
    <row r="47" spans="1:9">
      <c r="A47">
        <v>2000</v>
      </c>
      <c r="B47">
        <f>AVERAGE('BANGLALION 512 kbps'!H$19:H$22)</f>
        <v>440</v>
      </c>
      <c r="C47">
        <f>AVERAGE('QUBEE 1 Mbps'!H$19:H$22)</f>
        <v>457.5</v>
      </c>
      <c r="D47" s="5">
        <f>AVERAGE(BSNL_Ban!H$20:H$23)</f>
        <v>453.5</v>
      </c>
      <c r="E47" s="5">
        <f>AVERAGE('BSNL Che'!H$15:H$18)</f>
        <v>471.75</v>
      </c>
      <c r="F47">
        <f>AVERAGE(Airtel_Dl!H$20:H$23)</f>
        <v>488.25</v>
      </c>
      <c r="G47" s="5">
        <v>479</v>
      </c>
      <c r="H47">
        <f>AVERAGE(PTCl!H$29:H$34)</f>
        <v>505.66666666666669</v>
      </c>
      <c r="I47">
        <v>420</v>
      </c>
    </row>
    <row r="48" spans="1:9">
      <c r="A48">
        <v>2300</v>
      </c>
      <c r="B48">
        <f>AVERAGE('BANGLALION 512 kbps'!H$23:H$26)</f>
        <v>492.75</v>
      </c>
      <c r="C48">
        <f>AVERAGE('QUBEE 1 Mbps'!H$23:H$26)</f>
        <v>445.75</v>
      </c>
      <c r="D48" s="5">
        <f>AVERAGE(BSNL_Ban!H$24:H$27)</f>
        <v>425.25</v>
      </c>
      <c r="E48" s="5">
        <f>AVERAGE('BSNL Che'!H$19:H$22)</f>
        <v>500.75</v>
      </c>
      <c r="F48">
        <f>AVERAGE(Airtel_Dl!H$24:H$27)</f>
        <v>548.5</v>
      </c>
      <c r="G48" s="5">
        <v>520.41666666666663</v>
      </c>
      <c r="H48">
        <f>AVERAGE(PTCl!H$35:H$40)</f>
        <v>510.66666666666669</v>
      </c>
      <c r="I48">
        <v>418.25</v>
      </c>
    </row>
    <row r="51" spans="1:9">
      <c r="A51" t="s">
        <v>300</v>
      </c>
    </row>
    <row r="52" spans="1:9">
      <c r="B52" t="s">
        <v>260</v>
      </c>
      <c r="C52" t="s">
        <v>261</v>
      </c>
      <c r="D52" t="s">
        <v>270</v>
      </c>
      <c r="E52" t="s">
        <v>269</v>
      </c>
      <c r="F52" t="s">
        <v>268</v>
      </c>
      <c r="G52" t="s">
        <v>262</v>
      </c>
      <c r="H52" t="str">
        <f>G9</f>
        <v>PTCL (4 Mbps) -  Karachchi, PK</v>
      </c>
      <c r="I52" t="s">
        <v>267</v>
      </c>
    </row>
    <row r="53" spans="1:9">
      <c r="A53">
        <v>800</v>
      </c>
      <c r="B53">
        <f>AVERAGE('BANGLALION 512 kbps'!J$3:J$6)</f>
        <v>0</v>
      </c>
      <c r="C53">
        <f>AVERAGE('QUBEE 1 Mbps'!J$3:J$6)</f>
        <v>0</v>
      </c>
      <c r="D53">
        <f>AVERAGE(BSNL_Ban!J$4:J$7)</f>
        <v>0</v>
      </c>
      <c r="E53">
        <f>AVERAGE('BSNL Che'!J$2:J$6)</f>
        <v>0</v>
      </c>
      <c r="F53">
        <f>AVERAGE(Airtel_Dl!J$2:J$6)</f>
        <v>0</v>
      </c>
      <c r="G53" s="5">
        <v>0</v>
      </c>
      <c r="H53">
        <f>AVERAGE(PTCl!J$3:J$8)</f>
        <v>0</v>
      </c>
      <c r="I53">
        <v>0</v>
      </c>
    </row>
    <row r="54" spans="1:9">
      <c r="A54">
        <v>1100</v>
      </c>
      <c r="B54">
        <f>AVERAGE('BANGLALION 512 kbps'!J$7:J$10)</f>
        <v>0</v>
      </c>
      <c r="C54">
        <f>AVERAGE('QUBEE 1 Mbps'!J$7:J$10)</f>
        <v>0</v>
      </c>
      <c r="D54" s="5">
        <f>AVERAGE(BSNL_Ban!J$8:J$11)</f>
        <v>0</v>
      </c>
      <c r="E54" s="5">
        <f>AVERAGE('BSNL Che'!J$7:J$8)</f>
        <v>0</v>
      </c>
      <c r="F54">
        <f>AVERAGE(Airtel_Dl!J$8:J$11)</f>
        <v>0</v>
      </c>
      <c r="G54" s="5">
        <v>0</v>
      </c>
      <c r="H54">
        <f>AVERAGE(PTCl!J$9:J$15)</f>
        <v>0</v>
      </c>
      <c r="I54">
        <v>0</v>
      </c>
    </row>
    <row r="55" spans="1:9">
      <c r="A55">
        <v>1500</v>
      </c>
      <c r="B55">
        <f>AVERAGE('BANGLALION 512 kbps'!J$11:J$14)</f>
        <v>0</v>
      </c>
      <c r="C55">
        <f>AVERAGE('QUBEE 1 Mbps'!J$11:J$14)</f>
        <v>0</v>
      </c>
      <c r="D55" s="5">
        <f>AVERAGE(BSNL_Ban!J$12:J$15)</f>
        <v>0</v>
      </c>
      <c r="E55" s="5">
        <f>AVERAGE('BSNL Che'!J$9:J$11)</f>
        <v>0</v>
      </c>
      <c r="F55">
        <f>AVERAGE(Airtel_Dl!J$12:J$15)</f>
        <v>0</v>
      </c>
      <c r="G55" s="5">
        <v>0</v>
      </c>
      <c r="H55">
        <f>AVERAGE(PTCl!J$16:J$21)</f>
        <v>0</v>
      </c>
      <c r="I55">
        <v>0</v>
      </c>
    </row>
    <row r="56" spans="1:9">
      <c r="A56">
        <v>1800</v>
      </c>
      <c r="B56">
        <f>AVERAGE('BANGLALION 512 kbps'!J$15:J$18)</f>
        <v>0</v>
      </c>
      <c r="C56">
        <f>AVERAGE('QUBEE 1 Mbps'!J$15:J$18)</f>
        <v>0</v>
      </c>
      <c r="D56" s="5">
        <f>AVERAGE(BSNL_Ban!J$16:J$19)</f>
        <v>0</v>
      </c>
      <c r="E56" s="5">
        <f>AVERAGE('BSNL Che'!J$12:J$14)</f>
        <v>0</v>
      </c>
      <c r="F56">
        <f>AVERAGE(Airtel_Dl!J$16:J$19)</f>
        <v>0</v>
      </c>
      <c r="G56" s="5">
        <v>0</v>
      </c>
      <c r="H56">
        <f>AVERAGE(PTCl!J$22:J$28)</f>
        <v>0</v>
      </c>
      <c r="I56">
        <v>0</v>
      </c>
    </row>
    <row r="57" spans="1:9">
      <c r="A57">
        <v>2000</v>
      </c>
      <c r="B57">
        <f>AVERAGE('BANGLALION 512 kbps'!J$19:J$22)</f>
        <v>0</v>
      </c>
      <c r="C57">
        <f>AVERAGE('QUBEE 1 Mbps'!J$19:J$22)</f>
        <v>0</v>
      </c>
      <c r="D57" s="5">
        <f>AVERAGE(BSNL_Ban!J$20:J$23)</f>
        <v>0</v>
      </c>
      <c r="E57" s="5">
        <f>AVERAGE('BSNL Che'!J$15:J$18)</f>
        <v>0</v>
      </c>
      <c r="F57">
        <f>AVERAGE(Airtel_Dl!J$20:J$23)</f>
        <v>0</v>
      </c>
      <c r="G57" s="5">
        <v>0</v>
      </c>
      <c r="H57">
        <f>AVERAGE(PTCl!J$29:J$34)</f>
        <v>0</v>
      </c>
      <c r="I57">
        <v>0</v>
      </c>
    </row>
    <row r="58" spans="1:9">
      <c r="A58">
        <v>2300</v>
      </c>
      <c r="B58">
        <f>AVERAGE('BANGLALION 512 kbps'!J$23:J$26)</f>
        <v>0</v>
      </c>
      <c r="C58">
        <f>AVERAGE('QUBEE 1 Mbps'!J$23:J$26)</f>
        <v>0</v>
      </c>
      <c r="D58" s="5">
        <f>AVERAGE(BSNL_Ban!J$24:J$27)</f>
        <v>0</v>
      </c>
      <c r="E58" s="5">
        <f>AVERAGE('BSNL Che'!J$19:J$22)</f>
        <v>0</v>
      </c>
      <c r="F58">
        <f>AVERAGE(Airtel_Dl!J$24:J$27)</f>
        <v>0</v>
      </c>
      <c r="G58" s="5">
        <v>0</v>
      </c>
      <c r="H58">
        <f>AVERAGE(PTCl!J$35:J$40)</f>
        <v>0</v>
      </c>
      <c r="I58">
        <v>0</v>
      </c>
    </row>
  </sheetData>
  <sortState ref="B3:I9">
    <sortCondition ref="D3"/>
  </sortState>
  <mergeCells count="3">
    <mergeCell ref="C3:C9"/>
    <mergeCell ref="B3:B11"/>
    <mergeCell ref="C10:I10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58"/>
  <sheetViews>
    <sheetView topLeftCell="A24" workbookViewId="0">
      <selection activeCell="W29" sqref="W29"/>
    </sheetView>
  </sheetViews>
  <sheetFormatPr defaultRowHeight="15"/>
  <sheetData>
    <row r="1" spans="1:11" ht="15.75" thickBot="1"/>
    <row r="2" spans="1:11" ht="37.5" thickBot="1">
      <c r="C2" s="54" t="s">
        <v>253</v>
      </c>
      <c r="D2" s="55" t="s">
        <v>254</v>
      </c>
      <c r="E2" s="55" t="s">
        <v>255</v>
      </c>
      <c r="F2" s="55" t="s">
        <v>256</v>
      </c>
      <c r="G2" s="55" t="s">
        <v>257</v>
      </c>
      <c r="H2" s="56" t="s">
        <v>258</v>
      </c>
      <c r="I2" s="55" t="s">
        <v>259</v>
      </c>
      <c r="J2" s="55" t="s">
        <v>295</v>
      </c>
      <c r="K2" s="41" t="s">
        <v>306</v>
      </c>
    </row>
    <row r="3" spans="1:11" ht="20.25" customHeight="1">
      <c r="C3" s="73" t="s">
        <v>294</v>
      </c>
      <c r="D3" s="72" t="s">
        <v>282</v>
      </c>
      <c r="E3" s="49" t="s">
        <v>275</v>
      </c>
      <c r="F3" s="49" t="s">
        <v>279</v>
      </c>
      <c r="G3" s="49" t="s">
        <v>293</v>
      </c>
      <c r="H3" s="49" t="s">
        <v>271</v>
      </c>
      <c r="I3" s="49">
        <v>3100</v>
      </c>
      <c r="J3" s="49" t="s">
        <v>297</v>
      </c>
      <c r="K3" s="44">
        <v>1200</v>
      </c>
    </row>
    <row r="4" spans="1:11" ht="15" customHeight="1">
      <c r="C4" s="74"/>
      <c r="D4" s="72"/>
      <c r="E4" s="60" t="s">
        <v>276</v>
      </c>
      <c r="F4" s="60" t="s">
        <v>281</v>
      </c>
      <c r="G4" s="60" t="s">
        <v>287</v>
      </c>
      <c r="H4" s="60" t="s">
        <v>265</v>
      </c>
      <c r="I4" s="60">
        <v>1000</v>
      </c>
      <c r="J4" s="60" t="s">
        <v>298</v>
      </c>
    </row>
    <row r="5" spans="1:11">
      <c r="C5" s="74"/>
      <c r="D5" s="72"/>
      <c r="E5" s="61" t="s">
        <v>290</v>
      </c>
      <c r="F5" s="61" t="s">
        <v>292</v>
      </c>
      <c r="G5" s="61" t="s">
        <v>249</v>
      </c>
      <c r="H5" s="61" t="s">
        <v>311</v>
      </c>
      <c r="I5" s="61">
        <v>2100</v>
      </c>
      <c r="J5" s="61" t="s">
        <v>302</v>
      </c>
      <c r="K5">
        <v>990</v>
      </c>
    </row>
    <row r="6" spans="1:11">
      <c r="C6" s="74"/>
      <c r="D6" s="72"/>
      <c r="E6" s="62" t="s">
        <v>290</v>
      </c>
      <c r="F6" s="62" t="s">
        <v>292</v>
      </c>
      <c r="G6" s="62" t="s">
        <v>252</v>
      </c>
      <c r="H6" s="62" t="s">
        <v>338</v>
      </c>
      <c r="I6" s="62">
        <v>3600</v>
      </c>
      <c r="J6" s="62" t="s">
        <v>302</v>
      </c>
      <c r="K6">
        <v>890</v>
      </c>
    </row>
    <row r="7" spans="1:11">
      <c r="C7" s="74"/>
      <c r="D7" s="76"/>
      <c r="E7" s="76"/>
      <c r="F7" s="76"/>
      <c r="G7" s="76"/>
      <c r="H7" s="76"/>
      <c r="I7" s="76"/>
      <c r="J7" s="76"/>
      <c r="K7" s="59"/>
    </row>
    <row r="8" spans="1:11" ht="15" customHeight="1">
      <c r="C8" s="74"/>
      <c r="D8" s="72" t="s">
        <v>283</v>
      </c>
      <c r="E8" s="53" t="s">
        <v>274</v>
      </c>
      <c r="F8" s="53" t="s">
        <v>284</v>
      </c>
      <c r="G8" s="53" t="s">
        <v>41</v>
      </c>
      <c r="H8" s="53" t="s">
        <v>266</v>
      </c>
      <c r="I8" s="53">
        <v>7200</v>
      </c>
      <c r="J8" s="53" t="s">
        <v>303</v>
      </c>
      <c r="K8" s="57">
        <v>100000</v>
      </c>
    </row>
    <row r="9" spans="1:11">
      <c r="C9" s="74"/>
      <c r="D9" s="72"/>
      <c r="E9" s="63" t="s">
        <v>289</v>
      </c>
      <c r="F9" s="63" t="s">
        <v>291</v>
      </c>
      <c r="G9" s="63" t="s">
        <v>219</v>
      </c>
      <c r="H9" s="63" t="s">
        <v>264</v>
      </c>
      <c r="I9" s="63">
        <v>3600</v>
      </c>
      <c r="J9" s="63" t="s">
        <v>304</v>
      </c>
    </row>
    <row r="10" spans="1:11">
      <c r="C10" s="75"/>
      <c r="D10" s="72"/>
      <c r="E10" s="64" t="s">
        <v>289</v>
      </c>
      <c r="F10" s="64" t="s">
        <v>291</v>
      </c>
      <c r="G10" s="64" t="s">
        <v>204</v>
      </c>
      <c r="H10" s="64" t="s">
        <v>263</v>
      </c>
      <c r="I10" s="64">
        <v>3600</v>
      </c>
      <c r="J10" s="64" t="s">
        <v>304</v>
      </c>
    </row>
    <row r="14" spans="1:11">
      <c r="B14" t="s">
        <v>271</v>
      </c>
      <c r="C14" t="s">
        <v>265</v>
      </c>
      <c r="D14" t="s">
        <v>311</v>
      </c>
      <c r="E14" t="str">
        <f>H6</f>
        <v>Mobitel (3.6 Mbps) - Colombo, LK</v>
      </c>
      <c r="F14" t="s">
        <v>266</v>
      </c>
      <c r="G14" t="s">
        <v>264</v>
      </c>
      <c r="H14" t="s">
        <v>263</v>
      </c>
    </row>
    <row r="15" spans="1:11">
      <c r="A15">
        <v>800</v>
      </c>
      <c r="B15">
        <f>AVERAGE(tata_Ch!F$5:F$8)</f>
        <v>725.25</v>
      </c>
      <c r="C15">
        <v>1117.6153846153845</v>
      </c>
      <c r="D15">
        <f>AVERAGE(Dialog!F$2:F$5)</f>
        <v>2727.75</v>
      </c>
      <c r="E15">
        <f>AVERAGE(Mobitel!F$2:F$5)</f>
        <v>986.75</v>
      </c>
      <c r="F15">
        <v>609.33333333333337</v>
      </c>
      <c r="G15">
        <f>AVERAGE('Globe _Ph'!F$2:F$5)</f>
        <v>844.5</v>
      </c>
      <c r="H15">
        <f>AVERAGE('Smart -PH'!F$2:F$5)</f>
        <v>839</v>
      </c>
    </row>
    <row r="16" spans="1:11">
      <c r="A16">
        <v>1100</v>
      </c>
      <c r="B16">
        <f>AVERAGE(tata_Ch!F$9:F$12)</f>
        <v>492.5</v>
      </c>
      <c r="C16">
        <v>1277.0833333333333</v>
      </c>
      <c r="D16">
        <f>AVERAGE(Dialog!F$6:F$10)</f>
        <v>1523</v>
      </c>
      <c r="E16">
        <f>AVERAGE(Mobitel!F$6:F$9)</f>
        <v>2019.75</v>
      </c>
      <c r="F16">
        <v>556</v>
      </c>
      <c r="G16">
        <f>AVERAGE('Globe _Ph'!F$6:F$9)</f>
        <v>446.25</v>
      </c>
      <c r="H16">
        <f>AVERAGE('Smart -PH'!F$6:F$9)</f>
        <v>438.5</v>
      </c>
    </row>
    <row r="17" spans="1:8">
      <c r="A17">
        <v>1500</v>
      </c>
      <c r="B17">
        <f>AVERAGE(tata_Ch!F$13:F$15)</f>
        <v>363</v>
      </c>
      <c r="C17">
        <v>1395.4615384615386</v>
      </c>
      <c r="D17">
        <f>AVERAGE(Dialog!F$11:F$14)</f>
        <v>1756.75</v>
      </c>
      <c r="E17">
        <f>AVERAGE(Mobitel!F$10:F$13)</f>
        <v>2216.75</v>
      </c>
      <c r="F17">
        <v>508.25</v>
      </c>
      <c r="G17">
        <f>AVERAGE('Globe _Ph'!F$10:F$13)</f>
        <v>630.25</v>
      </c>
      <c r="H17">
        <f>AVERAGE('Smart -PH'!F$10:F$13)</f>
        <v>479.5</v>
      </c>
    </row>
    <row r="18" spans="1:8">
      <c r="A18">
        <v>1800</v>
      </c>
      <c r="B18">
        <f>AVERAGE(tata_Ch!F$16:F$19)</f>
        <v>670</v>
      </c>
      <c r="C18">
        <v>1336</v>
      </c>
      <c r="D18">
        <f>AVERAGE(Dialog!F$15:F$18)</f>
        <v>1445</v>
      </c>
      <c r="E18">
        <f>AVERAGE(Mobitel!F$14:F$17)</f>
        <v>3235</v>
      </c>
      <c r="F18">
        <v>679</v>
      </c>
      <c r="G18">
        <f>AVERAGE('Globe _Ph'!F$14:F$16)</f>
        <v>692</v>
      </c>
      <c r="H18">
        <f>AVERAGE('Smart -PH'!F$18:F$21)</f>
        <v>149.25</v>
      </c>
    </row>
    <row r="19" spans="1:8">
      <c r="A19">
        <v>2000</v>
      </c>
      <c r="B19">
        <f>AVERAGE(tata_Ch!F$21:F$24)</f>
        <v>550.25</v>
      </c>
      <c r="C19">
        <v>1258.6923076923076</v>
      </c>
      <c r="D19">
        <f>AVERAGE(Dialog!F$19:F$22)</f>
        <v>1731.75</v>
      </c>
      <c r="E19">
        <f>AVERAGE(Mobitel!F$18:F$21)</f>
        <v>1449.25</v>
      </c>
      <c r="F19">
        <v>627</v>
      </c>
      <c r="G19">
        <f>AVERAGE('Globe _Ph'!F$18:F$21)</f>
        <v>588</v>
      </c>
      <c r="H19">
        <f>AVERAGE('Smart -PH'!F$18:F$21)</f>
        <v>149.25</v>
      </c>
    </row>
    <row r="20" spans="1:8">
      <c r="A20">
        <v>2300</v>
      </c>
      <c r="B20">
        <f>AVERAGE(tata_Ch!F$27:F$30)</f>
        <v>554</v>
      </c>
      <c r="C20">
        <v>1219.1538461538462</v>
      </c>
      <c r="D20">
        <f>AVERAGE(Dialog!F$23:F$26)</f>
        <v>999.5</v>
      </c>
      <c r="E20">
        <f>AVERAGE(Mobitel!F$22:F$25)</f>
        <v>1262</v>
      </c>
      <c r="F20">
        <v>667.25</v>
      </c>
      <c r="G20">
        <f>AVERAGE('Globe _Ph'!F$22:F$25)</f>
        <v>270.5</v>
      </c>
      <c r="H20">
        <f>AVERAGE('Smart -PH'!F$22:F$25)</f>
        <v>369</v>
      </c>
    </row>
    <row r="23" spans="1:8">
      <c r="B23" t="s">
        <v>271</v>
      </c>
      <c r="C23" t="s">
        <v>265</v>
      </c>
      <c r="D23" t="s">
        <v>311</v>
      </c>
      <c r="E23" t="str">
        <f>H6</f>
        <v>Mobitel (3.6 Mbps) - Colombo, LK</v>
      </c>
      <c r="F23" t="s">
        <v>266</v>
      </c>
      <c r="G23" t="s">
        <v>264</v>
      </c>
      <c r="H23" t="s">
        <v>263</v>
      </c>
    </row>
    <row r="24" spans="1:8">
      <c r="A24">
        <v>800</v>
      </c>
      <c r="B24" s="6">
        <f t="shared" ref="B24:B29" si="0">B15/$I$3</f>
        <v>0.2339516129032258</v>
      </c>
      <c r="C24" s="6">
        <f t="shared" ref="C24:C29" si="1">C15/$I$4</f>
        <v>1.1176153846153845</v>
      </c>
      <c r="D24" s="6">
        <f t="shared" ref="D24:D29" si="2">D15/$I$5</f>
        <v>1.2989285714285714</v>
      </c>
      <c r="E24" s="6">
        <f t="shared" ref="E24:E29" si="3">E15/$I$6</f>
        <v>0.27409722222222221</v>
      </c>
      <c r="F24" s="6">
        <f t="shared" ref="F24:F29" si="4">F15/$I$8</f>
        <v>8.4629629629629638E-2</v>
      </c>
      <c r="G24" s="6">
        <f t="shared" ref="G24:G29" si="5">G15/$I$9</f>
        <v>0.23458333333333334</v>
      </c>
      <c r="H24" s="6">
        <f t="shared" ref="H24:H29" si="6">H15/$I$10</f>
        <v>0.23305555555555554</v>
      </c>
    </row>
    <row r="25" spans="1:8">
      <c r="A25">
        <v>1100</v>
      </c>
      <c r="B25" s="6">
        <f t="shared" si="0"/>
        <v>0.15887096774193549</v>
      </c>
      <c r="C25" s="6">
        <f t="shared" si="1"/>
        <v>1.2770833333333333</v>
      </c>
      <c r="D25" s="6">
        <f t="shared" si="2"/>
        <v>0.72523809523809524</v>
      </c>
      <c r="E25" s="6">
        <f t="shared" si="3"/>
        <v>0.56104166666666666</v>
      </c>
      <c r="F25" s="6">
        <f t="shared" si="4"/>
        <v>7.722222222222222E-2</v>
      </c>
      <c r="G25" s="6">
        <f t="shared" si="5"/>
        <v>0.12395833333333334</v>
      </c>
      <c r="H25" s="6">
        <f t="shared" si="6"/>
        <v>0.12180555555555556</v>
      </c>
    </row>
    <row r="26" spans="1:8">
      <c r="A26">
        <v>1500</v>
      </c>
      <c r="B26" s="6">
        <f t="shared" si="0"/>
        <v>0.11709677419354839</v>
      </c>
      <c r="C26" s="6">
        <f t="shared" si="1"/>
        <v>1.3954615384615385</v>
      </c>
      <c r="D26" s="6">
        <f t="shared" si="2"/>
        <v>0.8365476190476191</v>
      </c>
      <c r="E26" s="6">
        <f t="shared" si="3"/>
        <v>0.61576388888888889</v>
      </c>
      <c r="F26" s="6">
        <f t="shared" si="4"/>
        <v>7.059027777777778E-2</v>
      </c>
      <c r="G26" s="6">
        <f t="shared" si="5"/>
        <v>0.17506944444444444</v>
      </c>
      <c r="H26" s="6">
        <f t="shared" si="6"/>
        <v>0.13319444444444445</v>
      </c>
    </row>
    <row r="27" spans="1:8">
      <c r="A27">
        <v>1800</v>
      </c>
      <c r="B27" s="6">
        <f t="shared" si="0"/>
        <v>0.21612903225806451</v>
      </c>
      <c r="C27" s="6">
        <f t="shared" si="1"/>
        <v>1.3360000000000001</v>
      </c>
      <c r="D27" s="6">
        <f t="shared" si="2"/>
        <v>0.68809523809523809</v>
      </c>
      <c r="E27" s="6">
        <f t="shared" si="3"/>
        <v>0.89861111111111114</v>
      </c>
      <c r="F27" s="6">
        <f t="shared" si="4"/>
        <v>9.4305555555555559E-2</v>
      </c>
      <c r="G27" s="6">
        <f t="shared" si="5"/>
        <v>0.19222222222222221</v>
      </c>
      <c r="H27" s="6">
        <f t="shared" si="6"/>
        <v>4.1458333333333333E-2</v>
      </c>
    </row>
    <row r="28" spans="1:8">
      <c r="A28">
        <v>2000</v>
      </c>
      <c r="B28" s="6">
        <f t="shared" si="0"/>
        <v>0.17749999999999999</v>
      </c>
      <c r="C28" s="6">
        <f t="shared" si="1"/>
        <v>1.2586923076923076</v>
      </c>
      <c r="D28" s="6">
        <f t="shared" si="2"/>
        <v>0.82464285714285712</v>
      </c>
      <c r="E28" s="6">
        <f t="shared" si="3"/>
        <v>0.40256944444444442</v>
      </c>
      <c r="F28" s="6">
        <f t="shared" si="4"/>
        <v>8.7083333333333332E-2</v>
      </c>
      <c r="G28" s="6">
        <f t="shared" si="5"/>
        <v>0.16333333333333333</v>
      </c>
      <c r="H28" s="6">
        <f t="shared" si="6"/>
        <v>4.1458333333333333E-2</v>
      </c>
    </row>
    <row r="29" spans="1:8">
      <c r="A29">
        <v>2300</v>
      </c>
      <c r="B29" s="6">
        <f t="shared" si="0"/>
        <v>0.17870967741935484</v>
      </c>
      <c r="C29" s="6">
        <f t="shared" si="1"/>
        <v>1.2191538461538463</v>
      </c>
      <c r="D29" s="6">
        <f t="shared" si="2"/>
        <v>0.47595238095238096</v>
      </c>
      <c r="E29" s="6">
        <f t="shared" si="3"/>
        <v>0.35055555555555556</v>
      </c>
      <c r="F29" s="6">
        <f t="shared" si="4"/>
        <v>9.2673611111111109E-2</v>
      </c>
      <c r="G29" s="6">
        <f t="shared" si="5"/>
        <v>7.5138888888888894E-2</v>
      </c>
      <c r="H29" s="6">
        <f t="shared" si="6"/>
        <v>0.10249999999999999</v>
      </c>
    </row>
    <row r="30" spans="1:8">
      <c r="B30" s="6"/>
      <c r="C30" s="6"/>
      <c r="D30" s="6"/>
      <c r="E30" s="6"/>
      <c r="F30" s="6"/>
      <c r="G30" s="6"/>
      <c r="H30" s="6"/>
    </row>
    <row r="31" spans="1:8">
      <c r="A31" t="s">
        <v>8</v>
      </c>
    </row>
    <row r="32" spans="1:8">
      <c r="B32" t="s">
        <v>271</v>
      </c>
      <c r="C32" t="s">
        <v>265</v>
      </c>
      <c r="D32" t="s">
        <v>311</v>
      </c>
      <c r="E32" t="str">
        <f>H6</f>
        <v>Mobitel (3.6 Mbps) - Colombo, LK</v>
      </c>
      <c r="F32" t="s">
        <v>266</v>
      </c>
      <c r="G32" t="s">
        <v>264</v>
      </c>
      <c r="H32" t="s">
        <v>263</v>
      </c>
    </row>
    <row r="33" spans="1:8">
      <c r="A33">
        <v>800</v>
      </c>
      <c r="B33">
        <f>AVERAGE(tata_Ch!I$5:I$8)</f>
        <v>251</v>
      </c>
      <c r="C33" s="5">
        <v>258.30769230769232</v>
      </c>
      <c r="D33">
        <f>AVERAGE(Dialog!I$2:I$5)</f>
        <v>286</v>
      </c>
      <c r="E33">
        <f>AVERAGE(Mobitel!I$2:I$5)</f>
        <v>293.25</v>
      </c>
      <c r="F33">
        <v>322.83333333333331</v>
      </c>
      <c r="G33">
        <f>AVERAGE('Globe _Ph'!I$2:I$5)</f>
        <v>220.5</v>
      </c>
      <c r="H33">
        <f>AVERAGE('Smart -PH'!I$2:I$5)</f>
        <v>190.75</v>
      </c>
    </row>
    <row r="34" spans="1:8">
      <c r="A34">
        <v>1100</v>
      </c>
      <c r="B34">
        <f>AVERAGE(tata_Ch!I$9:I$12)</f>
        <v>244.25</v>
      </c>
      <c r="C34" s="5">
        <v>269.5</v>
      </c>
      <c r="D34">
        <f>AVERAGE(Dialog!I$6:I$10)</f>
        <v>267.8</v>
      </c>
      <c r="E34">
        <f>AVERAGE(Mobitel!I$6:I$9)</f>
        <v>229</v>
      </c>
      <c r="F34">
        <v>244</v>
      </c>
      <c r="G34">
        <f>AVERAGE('Globe _Ph'!I$6:I$9)</f>
        <v>163.5</v>
      </c>
      <c r="H34">
        <f>AVERAGE('Smart -PH'!I$6:I$9)</f>
        <v>275</v>
      </c>
    </row>
    <row r="35" spans="1:8">
      <c r="A35">
        <v>1500</v>
      </c>
      <c r="B35">
        <f>AVERAGE(tata_Ch!I$13:I$15)</f>
        <v>277</v>
      </c>
      <c r="C35" s="5">
        <v>278.92307692307691</v>
      </c>
      <c r="D35">
        <f>AVERAGE(Dialog!I$11:I$14)</f>
        <v>268.75</v>
      </c>
      <c r="E35">
        <f>AVERAGE(Mobitel!I$10:I$13)</f>
        <v>218</v>
      </c>
      <c r="F35">
        <v>275</v>
      </c>
      <c r="G35">
        <f>AVERAGE('Globe _Ph'!I$10:I$13)</f>
        <v>254.5</v>
      </c>
      <c r="H35">
        <f>AVERAGE('Smart -PH'!I$10:I$13)</f>
        <v>259</v>
      </c>
    </row>
    <row r="36" spans="1:8">
      <c r="A36">
        <v>1800</v>
      </c>
      <c r="B36">
        <f>AVERAGE(tata_Ch!I$16:I$19)</f>
        <v>240.75</v>
      </c>
      <c r="C36" s="5">
        <v>267.23076923076923</v>
      </c>
      <c r="D36">
        <f>AVERAGE(Dialog!I$15:I$18)</f>
        <v>253.75</v>
      </c>
      <c r="E36">
        <f>AVERAGE(Mobitel!I$14:I$17)</f>
        <v>211.25</v>
      </c>
      <c r="F36">
        <v>288.5</v>
      </c>
      <c r="G36">
        <f>AVERAGE('Globe _Ph'!I$14:I$16)</f>
        <v>266.66666666666669</v>
      </c>
      <c r="H36">
        <f>AVERAGE('Smart -PH'!I$18:I$21)</f>
        <v>317.5</v>
      </c>
    </row>
    <row r="37" spans="1:8">
      <c r="A37">
        <v>2000</v>
      </c>
      <c r="B37">
        <f>AVERAGE(tata_Ch!I$21:I$24)</f>
        <v>282.5</v>
      </c>
      <c r="C37" s="5">
        <v>229.75</v>
      </c>
      <c r="D37">
        <f>AVERAGE(Dialog!I$19:I$22)</f>
        <v>210.75</v>
      </c>
      <c r="E37">
        <f>AVERAGE(Mobitel!I$18:I$21)</f>
        <v>302.75</v>
      </c>
      <c r="F37">
        <v>258.39999999999998</v>
      </c>
      <c r="G37">
        <f>AVERAGE('Globe _Ph'!I$18:I$21)</f>
        <v>222</v>
      </c>
      <c r="H37">
        <f>AVERAGE('Smart -PH'!I$18:I$21)</f>
        <v>317.5</v>
      </c>
    </row>
    <row r="38" spans="1:8">
      <c r="A38">
        <v>2300</v>
      </c>
      <c r="B38">
        <f>AVERAGE(tata_Ch!I$27:I$30)</f>
        <v>265.75</v>
      </c>
      <c r="C38" s="5">
        <v>235.33333333333334</v>
      </c>
      <c r="D38">
        <f>AVERAGE(Dialog!I$23:I$26)</f>
        <v>242.5</v>
      </c>
      <c r="E38">
        <f>AVERAGE(Mobitel!I$22:I$25)</f>
        <v>295.75</v>
      </c>
      <c r="F38">
        <v>312.5</v>
      </c>
      <c r="G38">
        <f>AVERAGE('Globe _Ph'!I$22:I$25)</f>
        <v>224.75</v>
      </c>
      <c r="H38">
        <f>AVERAGE('Smart -PH'!I$22:I$25)</f>
        <v>297.5</v>
      </c>
    </row>
    <row r="41" spans="1:8">
      <c r="A41" t="s">
        <v>305</v>
      </c>
    </row>
    <row r="42" spans="1:8">
      <c r="B42" t="s">
        <v>271</v>
      </c>
      <c r="C42" t="s">
        <v>265</v>
      </c>
      <c r="D42" t="s">
        <v>311</v>
      </c>
      <c r="E42" t="str">
        <f>H6</f>
        <v>Mobitel (3.6 Mbps) - Colombo, LK</v>
      </c>
      <c r="F42" t="s">
        <v>266</v>
      </c>
      <c r="G42" t="s">
        <v>264</v>
      </c>
      <c r="H42" t="s">
        <v>263</v>
      </c>
    </row>
    <row r="43" spans="1:8">
      <c r="A43">
        <v>800</v>
      </c>
      <c r="B43">
        <f>AVERAGE(tata_Ch!H$5:H$8)</f>
        <v>461.25</v>
      </c>
      <c r="C43" s="5">
        <v>478.92307692307691</v>
      </c>
      <c r="D43">
        <f>AVERAGE(Dialog!H$2:H$5)</f>
        <v>508.25</v>
      </c>
      <c r="E43">
        <f>AVERAGE(Mobitel!H$2:H$5)</f>
        <v>485.5</v>
      </c>
      <c r="F43">
        <v>493.33333333333331</v>
      </c>
      <c r="G43">
        <f>AVERAGE('Globe _Ph'!H$2:H$5)</f>
        <v>635</v>
      </c>
      <c r="H43">
        <f>AVERAGE('Smart -PH'!H$2:H$5)</f>
        <v>746.5</v>
      </c>
    </row>
    <row r="44" spans="1:8">
      <c r="A44">
        <v>1100</v>
      </c>
      <c r="B44">
        <f>AVERAGE(tata_Ch!H$9:H$12)</f>
        <v>424.25</v>
      </c>
      <c r="C44" s="5">
        <v>522.75</v>
      </c>
      <c r="D44">
        <f>AVERAGE(Dialog!H$6:H$10)</f>
        <v>468.8</v>
      </c>
      <c r="E44">
        <f>AVERAGE(Mobitel!H$6:H$9)</f>
        <v>512</v>
      </c>
      <c r="F44">
        <v>454</v>
      </c>
      <c r="G44">
        <f>AVERAGE('Globe _Ph'!H$6:H$9)</f>
        <v>641</v>
      </c>
      <c r="H44">
        <f>AVERAGE('Smart -PH'!H$6:H$9)</f>
        <v>618</v>
      </c>
    </row>
    <row r="45" spans="1:8">
      <c r="A45">
        <v>1500</v>
      </c>
      <c r="B45">
        <f>AVERAGE(tata_Ch!H$13:H$15)</f>
        <v>577.66666666666663</v>
      </c>
      <c r="C45" s="5">
        <v>482.30769230769232</v>
      </c>
      <c r="D45">
        <f>AVERAGE(Dialog!H$11:H$14)</f>
        <v>499.25</v>
      </c>
      <c r="E45">
        <f>AVERAGE(Mobitel!H$10:H$13)</f>
        <v>518</v>
      </c>
      <c r="F45">
        <v>500.25</v>
      </c>
      <c r="G45">
        <f>AVERAGE('Globe _Ph'!H$10:H$13)</f>
        <v>616.5</v>
      </c>
      <c r="H45">
        <f>AVERAGE('Smart -PH'!H$10:H$13)</f>
        <v>589.25</v>
      </c>
    </row>
    <row r="46" spans="1:8">
      <c r="A46">
        <v>1800</v>
      </c>
      <c r="B46">
        <f>AVERAGE(tata_Ch!H$16:H$19)</f>
        <v>461</v>
      </c>
      <c r="C46" s="5">
        <v>396.16666666666669</v>
      </c>
      <c r="D46">
        <f>AVERAGE(Dialog!H$15:H$18)</f>
        <v>497.5</v>
      </c>
      <c r="E46">
        <f>AVERAGE(Mobitel!H$14:H$17)</f>
        <v>624.5</v>
      </c>
      <c r="F46">
        <v>468</v>
      </c>
      <c r="G46">
        <f>AVERAGE('Globe _Ph'!H$14:H$16)</f>
        <v>616</v>
      </c>
      <c r="H46">
        <f>AVERAGE('Smart -PH'!H$18:H$21)</f>
        <v>610.25</v>
      </c>
    </row>
    <row r="47" spans="1:8">
      <c r="A47">
        <v>2000</v>
      </c>
      <c r="B47">
        <f>AVERAGE(tata_Ch!H$21:H$24)</f>
        <v>469.5</v>
      </c>
      <c r="C47" s="5">
        <v>461.07692307692309</v>
      </c>
      <c r="D47">
        <f>AVERAGE(Dialog!H$19:H$22)</f>
        <v>507.75</v>
      </c>
      <c r="E47">
        <f>AVERAGE(Mobitel!H$18:H$21)</f>
        <v>549.75</v>
      </c>
      <c r="F47">
        <v>605.79999999999995</v>
      </c>
      <c r="G47">
        <f>AVERAGE('Globe _Ph'!H$18:H$21)</f>
        <v>567.25</v>
      </c>
      <c r="H47">
        <f>AVERAGE('Smart -PH'!H$18:H$21)</f>
        <v>610.25</v>
      </c>
    </row>
    <row r="48" spans="1:8">
      <c r="A48">
        <v>2300</v>
      </c>
      <c r="B48">
        <f>AVERAGE(tata_Ch!H$27:H$30)</f>
        <v>535.75</v>
      </c>
      <c r="C48" s="5">
        <v>509.38461538461536</v>
      </c>
      <c r="D48">
        <f>AVERAGE(Dialog!H$23:H$26)</f>
        <v>507.5</v>
      </c>
      <c r="E48">
        <f>AVERAGE(Mobitel!H$22:H$25)</f>
        <v>553.75</v>
      </c>
      <c r="F48">
        <v>476.5</v>
      </c>
      <c r="G48">
        <f>AVERAGE('Globe _Ph'!H$22:H$25)</f>
        <v>577.25</v>
      </c>
      <c r="H48">
        <f>AVERAGE('Smart -PH'!H$22:H$25)</f>
        <v>636.5</v>
      </c>
    </row>
    <row r="52" spans="1:8">
      <c r="B52" t="s">
        <v>271</v>
      </c>
      <c r="C52" t="s">
        <v>265</v>
      </c>
      <c r="D52" t="s">
        <v>311</v>
      </c>
      <c r="E52" t="str">
        <f>H6</f>
        <v>Mobitel (3.6 Mbps) - Colombo, LK</v>
      </c>
      <c r="F52" t="s">
        <v>266</v>
      </c>
      <c r="G52" t="s">
        <v>264</v>
      </c>
      <c r="H52" t="s">
        <v>263</v>
      </c>
    </row>
    <row r="53" spans="1:8">
      <c r="A53">
        <v>800</v>
      </c>
      <c r="B53">
        <f>AVERAGE(tata_Ch!J$5:J$8)</f>
        <v>0</v>
      </c>
      <c r="C53">
        <v>0</v>
      </c>
      <c r="D53">
        <f>AVERAGE(Dialog!J$2:J$5)</f>
        <v>0</v>
      </c>
      <c r="E53">
        <f>AVERAGE(Mobitel!J$2:J$5)</f>
        <v>0</v>
      </c>
      <c r="F53">
        <v>0</v>
      </c>
      <c r="G53">
        <f>AVERAGE('Globe _Ph'!J$2:J$5)</f>
        <v>0</v>
      </c>
      <c r="H53">
        <f>AVERAGE('Smart -PH'!J$2:J$5)</f>
        <v>0</v>
      </c>
    </row>
    <row r="54" spans="1:8">
      <c r="A54">
        <v>1100</v>
      </c>
      <c r="B54">
        <f>AVERAGE(tata_Ch!J$9:J$12)</f>
        <v>0</v>
      </c>
      <c r="C54">
        <v>0</v>
      </c>
      <c r="D54">
        <f>AVERAGE(Dialog!J$6:J$10)</f>
        <v>0</v>
      </c>
      <c r="E54">
        <f>AVERAGE(Mobitel!J$6:J$9)</f>
        <v>0</v>
      </c>
      <c r="F54">
        <v>0</v>
      </c>
      <c r="G54">
        <f>AVERAGE('Globe _Ph'!J$6:J$9)</f>
        <v>0</v>
      </c>
      <c r="H54">
        <f>AVERAGE('Smart -PH'!J$6:J$9)</f>
        <v>0</v>
      </c>
    </row>
    <row r="55" spans="1:8">
      <c r="A55">
        <v>1500</v>
      </c>
      <c r="B55">
        <f>AVERAGE(tata_Ch!J$13:J$15)</f>
        <v>0</v>
      </c>
      <c r="C55">
        <v>0</v>
      </c>
      <c r="D55">
        <f>AVERAGE(Dialog!J$11:J$14)</f>
        <v>0</v>
      </c>
      <c r="E55">
        <f>AVERAGE(Mobitel!J$10:J$13)</f>
        <v>0</v>
      </c>
      <c r="F55">
        <v>0</v>
      </c>
      <c r="G55">
        <f>AVERAGE('Globe _Ph'!J$10:J$13)</f>
        <v>0</v>
      </c>
      <c r="H55">
        <f>AVERAGE('Smart -PH'!J$10:J$13)</f>
        <v>0</v>
      </c>
    </row>
    <row r="56" spans="1:8">
      <c r="A56">
        <v>1800</v>
      </c>
      <c r="B56">
        <f>AVERAGE(tata_Ch!J$16:J$19)</f>
        <v>0</v>
      </c>
      <c r="C56">
        <v>0</v>
      </c>
      <c r="D56">
        <f>AVERAGE(Dialog!J$15:J$18)</f>
        <v>0</v>
      </c>
      <c r="E56">
        <f>AVERAGE(Mobitel!J$14:J$17)</f>
        <v>0</v>
      </c>
      <c r="F56">
        <v>0</v>
      </c>
      <c r="G56">
        <f>AVERAGE('Globe _Ph'!J$14:J$16)</f>
        <v>0</v>
      </c>
      <c r="H56">
        <f>AVERAGE('Smart -PH'!J$18:J$21)</f>
        <v>0</v>
      </c>
    </row>
    <row r="57" spans="1:8">
      <c r="A57">
        <v>2000</v>
      </c>
      <c r="B57">
        <f>AVERAGE(tata_Ch!J$21:J$24)</f>
        <v>0</v>
      </c>
      <c r="C57">
        <v>0</v>
      </c>
      <c r="D57">
        <f>AVERAGE(Dialog!J$19:J$22)</f>
        <v>0</v>
      </c>
      <c r="E57">
        <f>AVERAGE(Mobitel!J$18:J$21)</f>
        <v>0</v>
      </c>
      <c r="F57">
        <v>0</v>
      </c>
      <c r="G57">
        <f>AVERAGE('Globe _Ph'!J$18:J$21)</f>
        <v>0</v>
      </c>
      <c r="H57">
        <f>AVERAGE('Smart -PH'!J$18:J$21)</f>
        <v>0</v>
      </c>
    </row>
    <row r="58" spans="1:8">
      <c r="A58">
        <v>2300</v>
      </c>
      <c r="B58">
        <f>AVERAGE(tata_Ch!J$27:J$30)</f>
        <v>0</v>
      </c>
      <c r="C58">
        <v>0</v>
      </c>
      <c r="D58">
        <f>AVERAGE(Dialog!J$23:J$26)</f>
        <v>0</v>
      </c>
      <c r="E58">
        <f>AVERAGE(Mobitel!J$22:J$25)</f>
        <v>0</v>
      </c>
      <c r="F58">
        <v>0</v>
      </c>
      <c r="G58">
        <f>AVERAGE('Globe _Ph'!J$22:J$25)</f>
        <v>0</v>
      </c>
      <c r="H58">
        <f>AVERAGE('Smart -PH'!J$22:J$25)</f>
        <v>0</v>
      </c>
    </row>
  </sheetData>
  <mergeCells count="4">
    <mergeCell ref="C3:C10"/>
    <mergeCell ref="D3:D6"/>
    <mergeCell ref="D8:D10"/>
    <mergeCell ref="D7:J7"/>
  </mergeCells>
  <conditionalFormatting sqref="B24:H29">
    <cfRule type="colorScale" priority="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5:H20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33:H38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43:H48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2:O45"/>
  <sheetViews>
    <sheetView topLeftCell="A45" workbookViewId="0">
      <selection activeCell="K81" sqref="K81"/>
    </sheetView>
  </sheetViews>
  <sheetFormatPr defaultRowHeight="15"/>
  <sheetData>
    <row r="2" spans="1:15">
      <c r="B2" s="79" t="str">
        <f>Fixed!$G$9</f>
        <v>PTCL (4 Mbps) -  Karachchi, PK</v>
      </c>
      <c r="C2" s="79"/>
      <c r="D2" s="42"/>
      <c r="E2" s="42"/>
      <c r="F2" s="77" t="s">
        <v>262</v>
      </c>
      <c r="G2" s="77"/>
      <c r="H2" s="77" t="s">
        <v>265</v>
      </c>
      <c r="I2" s="77"/>
      <c r="L2" s="78" t="s">
        <v>267</v>
      </c>
      <c r="M2" s="78"/>
      <c r="N2" s="77" t="s">
        <v>266</v>
      </c>
      <c r="O2" s="77"/>
    </row>
    <row r="3" spans="1:15">
      <c r="B3" t="s">
        <v>45</v>
      </c>
      <c r="C3" t="s">
        <v>15</v>
      </c>
      <c r="F3" t="s">
        <v>45</v>
      </c>
      <c r="G3" t="s">
        <v>15</v>
      </c>
      <c r="H3" t="s">
        <v>45</v>
      </c>
      <c r="I3" t="s">
        <v>15</v>
      </c>
      <c r="L3" t="s">
        <v>45</v>
      </c>
      <c r="M3" t="s">
        <v>15</v>
      </c>
      <c r="N3" t="s">
        <v>45</v>
      </c>
      <c r="O3" t="s">
        <v>15</v>
      </c>
    </row>
    <row r="4" spans="1:15">
      <c r="A4">
        <v>800</v>
      </c>
      <c r="B4">
        <f>AVERAGE(PTCl!F$42:F$47)</f>
        <v>1633</v>
      </c>
      <c r="C4">
        <f>Fixed!H16</f>
        <v>1070</v>
      </c>
      <c r="E4">
        <v>800</v>
      </c>
      <c r="F4">
        <v>451.85714285714283</v>
      </c>
      <c r="G4" s="5">
        <f>Fixed!G16</f>
        <v>428.46153846153845</v>
      </c>
      <c r="H4">
        <v>2179.5</v>
      </c>
      <c r="I4">
        <f>mobile!C15</f>
        <v>1117.6153846153845</v>
      </c>
      <c r="K4">
        <v>800</v>
      </c>
      <c r="L4">
        <f>AVERAGE(Telkom!F$46:F$50)</f>
        <v>557.20000000000005</v>
      </c>
      <c r="M4">
        <f>Fixed!I16</f>
        <v>497.33333333333331</v>
      </c>
      <c r="N4">
        <f>AVERAGE('Telkomsel ISP'!F$5:F$9)</f>
        <v>1422.2</v>
      </c>
      <c r="O4">
        <f>mobile!F15</f>
        <v>609.33333333333337</v>
      </c>
    </row>
    <row r="5" spans="1:15">
      <c r="A5">
        <v>1100</v>
      </c>
      <c r="B5">
        <f>AVERAGE(PTCl!F$48:F$54)</f>
        <v>1720.5714285714287</v>
      </c>
      <c r="C5">
        <f>Fixed!H17</f>
        <v>1225.2857142857142</v>
      </c>
      <c r="E5">
        <v>1100</v>
      </c>
      <c r="F5">
        <v>460</v>
      </c>
      <c r="G5" s="5">
        <f>Fixed!G17</f>
        <v>436.66666666666669</v>
      </c>
      <c r="H5">
        <v>2389.5</v>
      </c>
      <c r="I5">
        <f>mobile!C16</f>
        <v>1277.0833333333333</v>
      </c>
      <c r="K5">
        <v>1100</v>
      </c>
      <c r="L5">
        <f>AVERAGE(Telkom!F$53:F$55)</f>
        <v>557.33333333333337</v>
      </c>
      <c r="M5">
        <f>Fixed!I17</f>
        <v>529</v>
      </c>
      <c r="N5">
        <f>AVERAGE('Telkomsel ISP'!F$12:F$14)</f>
        <v>1190</v>
      </c>
      <c r="O5">
        <f>mobile!F16</f>
        <v>556</v>
      </c>
    </row>
    <row r="6" spans="1:15">
      <c r="A6">
        <v>1500</v>
      </c>
      <c r="B6">
        <f>AVERAGE(PTCl!F$55:F$66)</f>
        <v>2682.6666666666665</v>
      </c>
      <c r="C6">
        <f>Fixed!H18</f>
        <v>1087.1666666666667</v>
      </c>
      <c r="E6">
        <v>1500</v>
      </c>
      <c r="F6">
        <v>403.6</v>
      </c>
      <c r="G6" s="5">
        <f>Fixed!G18</f>
        <v>372.69230769230768</v>
      </c>
      <c r="H6">
        <v>1748.8666666666666</v>
      </c>
      <c r="I6">
        <f>mobile!C17</f>
        <v>1395.4615384615386</v>
      </c>
      <c r="K6">
        <v>1500</v>
      </c>
      <c r="L6">
        <f>AVERAGE(Telkom!F$56:F$59)</f>
        <v>535</v>
      </c>
      <c r="M6">
        <f>Fixed!I18</f>
        <v>453.4</v>
      </c>
      <c r="N6">
        <f>AVERAGE('Telkomsel ISP'!F$15:F$19)</f>
        <v>734.6</v>
      </c>
      <c r="O6">
        <f>mobile!F17</f>
        <v>508.25</v>
      </c>
    </row>
    <row r="7" spans="1:15">
      <c r="A7">
        <v>1800</v>
      </c>
      <c r="B7">
        <f>AVERAGE(PTCl!F$67:F$73)</f>
        <v>1414.7142857142858</v>
      </c>
      <c r="C7">
        <f>Fixed!H19</f>
        <v>1251.7142857142858</v>
      </c>
      <c r="E7">
        <v>1800</v>
      </c>
      <c r="F7">
        <v>383.16666666666669</v>
      </c>
      <c r="G7" s="5">
        <f>Fixed!G19</f>
        <v>381.46153846153845</v>
      </c>
      <c r="H7">
        <v>1851.5833333333333</v>
      </c>
      <c r="I7">
        <f>mobile!C18</f>
        <v>1336</v>
      </c>
      <c r="K7">
        <v>1800</v>
      </c>
      <c r="L7">
        <f>AVERAGE(Telkom!F$66:F$71)</f>
        <v>557.5</v>
      </c>
      <c r="M7">
        <f>Fixed!I19</f>
        <v>553.83333333333337</v>
      </c>
      <c r="N7">
        <f>AVERAGE('Telkomsel ISP'!F$16:F$19)</f>
        <v>823</v>
      </c>
      <c r="O7">
        <f>mobile!F18</f>
        <v>679</v>
      </c>
    </row>
    <row r="8" spans="1:15">
      <c r="A8">
        <v>2000</v>
      </c>
      <c r="B8">
        <f>AVERAGE(PTCl!F$74:F$79)</f>
        <v>1227.6666666666667</v>
      </c>
      <c r="C8">
        <f>Fixed!H20</f>
        <v>1088.1666666666667</v>
      </c>
      <c r="E8">
        <v>2000</v>
      </c>
      <c r="F8">
        <v>382.75</v>
      </c>
      <c r="G8" s="5">
        <f>Fixed!G20</f>
        <v>384.66666666666669</v>
      </c>
      <c r="H8">
        <v>1574.6153846153845</v>
      </c>
      <c r="I8">
        <f>mobile!C19</f>
        <v>1258.6923076923076</v>
      </c>
      <c r="K8">
        <v>2000</v>
      </c>
      <c r="L8">
        <f>AVERAGE(Telkom!F$74:F$77)</f>
        <v>556.5</v>
      </c>
      <c r="M8">
        <f>Fixed!I20</f>
        <v>357.5</v>
      </c>
      <c r="N8">
        <f>AVERAGE('Telkomsel ISP'!F$35:F$39)</f>
        <v>884.2</v>
      </c>
      <c r="O8">
        <f>mobile!F19</f>
        <v>627</v>
      </c>
    </row>
    <row r="9" spans="1:15">
      <c r="A9">
        <v>2300</v>
      </c>
      <c r="B9">
        <f>AVERAGE(PTCl!F$81:F$85)</f>
        <v>2008</v>
      </c>
      <c r="C9">
        <f>Fixed!H21</f>
        <v>927.16666666666663</v>
      </c>
      <c r="E9">
        <v>2300</v>
      </c>
      <c r="F9">
        <v>385.53846153846155</v>
      </c>
      <c r="G9" s="5">
        <f>Fixed!G21</f>
        <v>363.25</v>
      </c>
      <c r="H9">
        <v>1691.2307692307693</v>
      </c>
      <c r="I9">
        <f>mobile!C20</f>
        <v>1219.1538461538462</v>
      </c>
      <c r="K9">
        <v>2300</v>
      </c>
      <c r="L9">
        <f>AVERAGE(Telkom!F$78:F$81)</f>
        <v>558</v>
      </c>
      <c r="M9">
        <f>Fixed!I21</f>
        <v>555.5</v>
      </c>
      <c r="N9">
        <f>AVERAGE('Telkomsel ISP'!F$40:F$43)</f>
        <v>1327.5</v>
      </c>
      <c r="O9">
        <f>mobile!F20</f>
        <v>667.25</v>
      </c>
    </row>
    <row r="11" spans="1:15">
      <c r="B11" s="79" t="str">
        <f>Fixed!$G$9</f>
        <v>PTCL (4 Mbps) -  Karachchi, PK</v>
      </c>
      <c r="C11" s="79"/>
      <c r="F11" s="77" t="s">
        <v>262</v>
      </c>
      <c r="G11" s="77"/>
      <c r="H11" s="77" t="s">
        <v>265</v>
      </c>
      <c r="I11" s="77"/>
      <c r="L11" s="78" t="s">
        <v>267</v>
      </c>
      <c r="M11" s="78"/>
      <c r="N11" s="77" t="s">
        <v>266</v>
      </c>
      <c r="O11" s="77"/>
    </row>
    <row r="12" spans="1:15">
      <c r="B12" t="s">
        <v>45</v>
      </c>
      <c r="C12" t="s">
        <v>15</v>
      </c>
      <c r="F12" t="s">
        <v>45</v>
      </c>
      <c r="G12" t="s">
        <v>15</v>
      </c>
      <c r="H12" t="s">
        <v>45</v>
      </c>
      <c r="I12" t="s">
        <v>15</v>
      </c>
      <c r="L12" t="s">
        <v>45</v>
      </c>
      <c r="M12" t="s">
        <v>15</v>
      </c>
      <c r="N12" t="s">
        <v>45</v>
      </c>
      <c r="O12" t="s">
        <v>15</v>
      </c>
    </row>
    <row r="13" spans="1:15">
      <c r="A13">
        <v>800</v>
      </c>
      <c r="B13" s="6">
        <f>B4/Fixed!$H$9</f>
        <v>0.40825</v>
      </c>
      <c r="C13" s="58">
        <f>Fixed!H24</f>
        <v>0.26750000000000002</v>
      </c>
      <c r="D13" s="6"/>
      <c r="E13">
        <v>800</v>
      </c>
      <c r="F13" s="6">
        <v>0.8825334821428571</v>
      </c>
      <c r="G13" s="6">
        <f>Fixed!G24</f>
        <v>0.83683894230769229</v>
      </c>
      <c r="H13" s="6">
        <v>2.1795</v>
      </c>
      <c r="I13" s="6">
        <f>mobile!C24</f>
        <v>1.1176153846153845</v>
      </c>
      <c r="J13" s="6"/>
      <c r="K13">
        <v>800</v>
      </c>
      <c r="L13" s="6">
        <f>L4/Fixed!$H$11</f>
        <v>1.0882812500000001</v>
      </c>
      <c r="M13" s="6">
        <f>Fixed!I24</f>
        <v>0.97135416666666663</v>
      </c>
      <c r="N13" s="6">
        <f>N4/mobile!$I$8</f>
        <v>0.19752777777777777</v>
      </c>
      <c r="O13" s="58">
        <f>mobile!F24</f>
        <v>8.4629629629629638E-2</v>
      </c>
    </row>
    <row r="14" spans="1:15">
      <c r="A14">
        <v>1100</v>
      </c>
      <c r="B14" s="6">
        <f>B5/Fixed!$H$9</f>
        <v>0.43014285714285716</v>
      </c>
      <c r="C14" s="58">
        <f>Fixed!H25</f>
        <v>0.30632142857142858</v>
      </c>
      <c r="D14" s="6"/>
      <c r="E14">
        <v>1100</v>
      </c>
      <c r="F14" s="6">
        <v>0.8984375</v>
      </c>
      <c r="G14" s="6">
        <f>Fixed!G25</f>
        <v>0.85286458333333337</v>
      </c>
      <c r="H14" s="6">
        <v>2.3895</v>
      </c>
      <c r="I14" s="6">
        <f>mobile!C25</f>
        <v>1.2770833333333333</v>
      </c>
      <c r="J14" s="6"/>
      <c r="K14">
        <v>1100</v>
      </c>
      <c r="L14" s="6">
        <f>L5/Fixed!$H$11</f>
        <v>1.0885416666666667</v>
      </c>
      <c r="M14" s="6">
        <f>Fixed!I25</f>
        <v>1.033203125</v>
      </c>
      <c r="N14" s="6">
        <f>N5/mobile!$I$8</f>
        <v>0.16527777777777777</v>
      </c>
      <c r="O14" s="58">
        <f>mobile!F25</f>
        <v>7.722222222222222E-2</v>
      </c>
    </row>
    <row r="15" spans="1:15">
      <c r="A15">
        <v>1500</v>
      </c>
      <c r="B15" s="6">
        <f>B6/Fixed!$H$9</f>
        <v>0.67066666666666663</v>
      </c>
      <c r="C15" s="58">
        <f>Fixed!H26</f>
        <v>0.27179166666666671</v>
      </c>
      <c r="D15" s="6"/>
      <c r="E15">
        <v>1500</v>
      </c>
      <c r="F15" s="6">
        <v>0.78828125000000004</v>
      </c>
      <c r="G15" s="6">
        <f>Fixed!G26</f>
        <v>0.72791466346153844</v>
      </c>
      <c r="H15" s="6">
        <v>1.7488666666666666</v>
      </c>
      <c r="I15" s="6">
        <f>mobile!C26</f>
        <v>1.3954615384615385</v>
      </c>
      <c r="J15" s="6"/>
      <c r="K15">
        <v>1500</v>
      </c>
      <c r="L15" s="6">
        <f>L6/Fixed!$H$11</f>
        <v>1.044921875</v>
      </c>
      <c r="M15" s="6">
        <f>Fixed!I26</f>
        <v>0.88554687499999996</v>
      </c>
      <c r="N15" s="6">
        <f>N6/mobile!$I$8</f>
        <v>0.10202777777777779</v>
      </c>
      <c r="O15" s="58">
        <f>mobile!F26</f>
        <v>7.059027777777778E-2</v>
      </c>
    </row>
    <row r="16" spans="1:15">
      <c r="A16">
        <v>1800</v>
      </c>
      <c r="B16" s="6">
        <f>B7/Fixed!$H$9</f>
        <v>0.35367857142857145</v>
      </c>
      <c r="C16" s="58">
        <f>Fixed!H27</f>
        <v>0.31292857142857144</v>
      </c>
      <c r="D16" s="6"/>
      <c r="E16">
        <v>1800</v>
      </c>
      <c r="F16" s="6">
        <v>0.74837239583333337</v>
      </c>
      <c r="G16" s="6">
        <f>Fixed!G27</f>
        <v>0.74504206730769229</v>
      </c>
      <c r="H16" s="6">
        <v>1.8515833333333334</v>
      </c>
      <c r="I16" s="6">
        <f>mobile!C27</f>
        <v>1.3360000000000001</v>
      </c>
      <c r="J16" s="6"/>
      <c r="K16">
        <v>1800</v>
      </c>
      <c r="L16" s="6">
        <f>L7/Fixed!$H$11</f>
        <v>1.0888671875</v>
      </c>
      <c r="M16" s="6">
        <f>Fixed!I27</f>
        <v>1.0817057291666667</v>
      </c>
      <c r="N16" s="6">
        <f>N7/mobile!$I$8</f>
        <v>0.11430555555555555</v>
      </c>
      <c r="O16" s="58">
        <f>mobile!F27</f>
        <v>9.4305555555555559E-2</v>
      </c>
    </row>
    <row r="17" spans="1:15">
      <c r="A17">
        <v>2000</v>
      </c>
      <c r="B17" s="6">
        <f>B8/Fixed!$H$9</f>
        <v>0.30691666666666667</v>
      </c>
      <c r="C17" s="58">
        <f>Fixed!H28</f>
        <v>0.27204166666666668</v>
      </c>
      <c r="D17" s="6"/>
      <c r="E17">
        <v>2000</v>
      </c>
      <c r="F17" s="6">
        <v>0.74755859375</v>
      </c>
      <c r="G17" s="6">
        <f>Fixed!G28</f>
        <v>0.75130208333333337</v>
      </c>
      <c r="H17" s="6">
        <v>1.5746153846153845</v>
      </c>
      <c r="I17" s="6">
        <f>mobile!C28</f>
        <v>1.2586923076923076</v>
      </c>
      <c r="J17" s="6"/>
      <c r="K17">
        <v>2000</v>
      </c>
      <c r="L17" s="6">
        <f>L8/Fixed!$H$11</f>
        <v>1.0869140625</v>
      </c>
      <c r="M17" s="6">
        <f>Fixed!I28</f>
        <v>0.6982421875</v>
      </c>
      <c r="N17" s="6">
        <f>N8/mobile!$I$8</f>
        <v>0.12280555555555556</v>
      </c>
      <c r="O17" s="58">
        <f>mobile!F28</f>
        <v>8.7083333333333332E-2</v>
      </c>
    </row>
    <row r="18" spans="1:15">
      <c r="A18">
        <v>2300</v>
      </c>
      <c r="B18" s="6">
        <f>B9/Fixed!$H$9</f>
        <v>0.502</v>
      </c>
      <c r="C18" s="58">
        <f>Fixed!H29</f>
        <v>0.23179166666666665</v>
      </c>
      <c r="D18" s="6"/>
      <c r="E18">
        <v>2300</v>
      </c>
      <c r="F18" s="6">
        <v>0.75300480769230771</v>
      </c>
      <c r="G18" s="6">
        <f>Fixed!G29</f>
        <v>0.70947265625</v>
      </c>
      <c r="H18" s="6">
        <v>1.6912307692307693</v>
      </c>
      <c r="I18" s="6">
        <f>mobile!C29</f>
        <v>1.2191538461538463</v>
      </c>
      <c r="J18" s="6"/>
      <c r="K18">
        <v>2300</v>
      </c>
      <c r="L18" s="6">
        <f>L9/Fixed!$H$11</f>
        <v>1.08984375</v>
      </c>
      <c r="M18" s="6">
        <f>Fixed!I29</f>
        <v>1.0849609375</v>
      </c>
      <c r="N18" s="6">
        <f>N9/mobile!$I$8</f>
        <v>0.18437500000000001</v>
      </c>
      <c r="O18" s="58">
        <f>mobile!F29</f>
        <v>9.2673611111111109E-2</v>
      </c>
    </row>
    <row r="20" spans="1:15">
      <c r="A20" t="s">
        <v>8</v>
      </c>
      <c r="B20" s="79" t="str">
        <f>Fixed!$G$9</f>
        <v>PTCL (4 Mbps) -  Karachchi, PK</v>
      </c>
      <c r="C20" s="79"/>
      <c r="F20" s="77" t="s">
        <v>262</v>
      </c>
      <c r="G20" s="77"/>
      <c r="H20" s="77" t="s">
        <v>265</v>
      </c>
      <c r="I20" s="77"/>
      <c r="L20" s="78" t="s">
        <v>267</v>
      </c>
      <c r="M20" s="78"/>
      <c r="N20" s="77" t="s">
        <v>266</v>
      </c>
      <c r="O20" s="77"/>
    </row>
    <row r="21" spans="1:15">
      <c r="B21" t="s">
        <v>45</v>
      </c>
      <c r="C21" t="s">
        <v>15</v>
      </c>
      <c r="E21">
        <v>800</v>
      </c>
      <c r="F21" t="s">
        <v>45</v>
      </c>
      <c r="G21" t="s">
        <v>15</v>
      </c>
      <c r="H21" t="s">
        <v>45</v>
      </c>
      <c r="I21" t="s">
        <v>15</v>
      </c>
      <c r="L21" t="s">
        <v>45</v>
      </c>
      <c r="M21" t="s">
        <v>15</v>
      </c>
      <c r="N21" t="s">
        <v>45</v>
      </c>
      <c r="O21" t="s">
        <v>15</v>
      </c>
    </row>
    <row r="22" spans="1:15">
      <c r="A22">
        <v>800</v>
      </c>
      <c r="B22">
        <f>AVERAGE(PTCl!I$42:I$47)</f>
        <v>199.66666666666666</v>
      </c>
      <c r="C22">
        <f>Fixed!H33</f>
        <v>260.16666666666669</v>
      </c>
      <c r="E22">
        <v>1100</v>
      </c>
      <c r="F22">
        <v>26.214285714285715</v>
      </c>
      <c r="G22" s="5">
        <f>Fixed!G33</f>
        <v>258.30769230769232</v>
      </c>
      <c r="H22">
        <v>38.357142857142854</v>
      </c>
      <c r="I22" s="5">
        <f>mobile!C33</f>
        <v>258.30769230769232</v>
      </c>
      <c r="K22">
        <v>800</v>
      </c>
      <c r="L22">
        <f>AVERAGE(Telkom!I$46:I$50)</f>
        <v>86.2</v>
      </c>
      <c r="M22">
        <f>Fixed!I33</f>
        <v>354.83333333333331</v>
      </c>
      <c r="N22">
        <f>AVERAGE('Telkomsel ISP'!I$5:I$9)</f>
        <v>89.4</v>
      </c>
      <c r="O22">
        <f>mobile!F33</f>
        <v>322.83333333333331</v>
      </c>
    </row>
    <row r="23" spans="1:15">
      <c r="A23">
        <v>1100</v>
      </c>
      <c r="B23">
        <f>AVERAGE(PTCl!I$48:I$54)</f>
        <v>160.14285714285714</v>
      </c>
      <c r="C23">
        <f>Fixed!H34</f>
        <v>254.85714285714286</v>
      </c>
      <c r="E23">
        <v>1500</v>
      </c>
      <c r="F23">
        <v>21</v>
      </c>
      <c r="G23" s="5">
        <f>Fixed!G34</f>
        <v>269.5</v>
      </c>
      <c r="H23">
        <v>36.75</v>
      </c>
      <c r="I23" s="5">
        <f>mobile!C34</f>
        <v>269.5</v>
      </c>
      <c r="K23">
        <v>1100</v>
      </c>
      <c r="L23">
        <f>AVERAGE(Telkom!I$53:I$55)</f>
        <v>150</v>
      </c>
      <c r="M23">
        <f>Fixed!I34</f>
        <v>249.66666666666666</v>
      </c>
      <c r="N23">
        <f>AVERAGE('Telkomsel ISP'!I$12:I$14)</f>
        <v>194</v>
      </c>
      <c r="O23">
        <f>mobile!F34</f>
        <v>244</v>
      </c>
    </row>
    <row r="24" spans="1:15">
      <c r="A24">
        <v>1500</v>
      </c>
      <c r="B24">
        <f>AVERAGE(PTCl!I$55:I$66)</f>
        <v>110.7</v>
      </c>
      <c r="C24">
        <f>Fixed!H35</f>
        <v>217</v>
      </c>
      <c r="E24">
        <v>1800</v>
      </c>
      <c r="F24">
        <v>22.4</v>
      </c>
      <c r="G24" s="5">
        <f>Fixed!G35</f>
        <v>278.92307692307691</v>
      </c>
      <c r="H24">
        <v>44.2</v>
      </c>
      <c r="I24" s="5">
        <f>mobile!C35</f>
        <v>278.92307692307691</v>
      </c>
      <c r="K24">
        <v>1500</v>
      </c>
      <c r="L24">
        <f>AVERAGE(Telkom!I$56:I$59)</f>
        <v>178</v>
      </c>
      <c r="M24">
        <f>Fixed!I35</f>
        <v>311.8</v>
      </c>
      <c r="N24">
        <f>AVERAGE('Telkomsel ISP'!I$15:I$19)</f>
        <v>239.6</v>
      </c>
      <c r="O24">
        <f>mobile!F35</f>
        <v>275</v>
      </c>
    </row>
    <row r="25" spans="1:15">
      <c r="A25">
        <v>1800</v>
      </c>
      <c r="B25">
        <f>AVERAGE(PTCl!I$67:I$73)</f>
        <v>107.14285714285714</v>
      </c>
      <c r="C25">
        <f>Fixed!H36</f>
        <v>213.85714285714286</v>
      </c>
      <c r="E25">
        <v>2000</v>
      </c>
      <c r="F25">
        <v>9</v>
      </c>
      <c r="G25" s="5">
        <f>Fixed!G36</f>
        <v>267.23076923076923</v>
      </c>
      <c r="H25">
        <v>54.583333333333336</v>
      </c>
      <c r="I25" s="5">
        <f>mobile!C36</f>
        <v>267.23076923076923</v>
      </c>
      <c r="K25">
        <v>1800</v>
      </c>
      <c r="L25">
        <f>AVERAGE(Telkom!I$66:I$71)</f>
        <v>114.5</v>
      </c>
      <c r="M25">
        <f>Fixed!I36</f>
        <v>307.83333333333331</v>
      </c>
      <c r="N25">
        <f>AVERAGE('Telkomsel ISP'!I$16:I$19)</f>
        <v>238</v>
      </c>
      <c r="O25">
        <f>mobile!F36</f>
        <v>288.5</v>
      </c>
    </row>
    <row r="26" spans="1:15">
      <c r="A26">
        <v>2000</v>
      </c>
      <c r="B26">
        <f>AVERAGE(PTCl!I$74:I$79)</f>
        <v>196.83333333333334</v>
      </c>
      <c r="C26">
        <f>Fixed!H37</f>
        <v>234.33333333333334</v>
      </c>
      <c r="E26">
        <v>2300</v>
      </c>
      <c r="F26">
        <v>5.416666666666667</v>
      </c>
      <c r="G26" s="5">
        <f>Fixed!G37</f>
        <v>229.75</v>
      </c>
      <c r="H26">
        <v>56.153846153846153</v>
      </c>
      <c r="I26" s="5">
        <f>mobile!C37</f>
        <v>229.75</v>
      </c>
      <c r="K26">
        <v>2000</v>
      </c>
      <c r="L26">
        <f>AVERAGE(Telkom!I$74:I$77)</f>
        <v>88.25</v>
      </c>
      <c r="M26">
        <f>Fixed!I37</f>
        <v>317.83333333333331</v>
      </c>
      <c r="N26">
        <f>AVERAGE('Telkomsel ISP'!I$35:I$39)</f>
        <v>170.6</v>
      </c>
      <c r="O26">
        <f>mobile!F37</f>
        <v>258.39999999999998</v>
      </c>
    </row>
    <row r="27" spans="1:15">
      <c r="A27">
        <v>2300</v>
      </c>
      <c r="B27">
        <f>AVERAGE(PTCl!I$81:I$85)</f>
        <v>125.4</v>
      </c>
      <c r="C27">
        <f>Fixed!H38</f>
        <v>228.16666666666666</v>
      </c>
      <c r="F27">
        <v>30.46153846153846</v>
      </c>
      <c r="G27" s="5">
        <f>Fixed!G38</f>
        <v>235.33333333333334</v>
      </c>
      <c r="H27">
        <v>43.615384615384613</v>
      </c>
      <c r="I27" s="5">
        <f>mobile!C38</f>
        <v>235.33333333333334</v>
      </c>
      <c r="K27">
        <v>2300</v>
      </c>
      <c r="L27">
        <f>AVERAGE(Telkom!I$78:I$81)</f>
        <v>124.25</v>
      </c>
      <c r="M27">
        <f>Fixed!I38</f>
        <v>322.25</v>
      </c>
      <c r="N27">
        <f>AVERAGE('Telkomsel ISP'!I$40:I$43)</f>
        <v>184.75</v>
      </c>
      <c r="O27">
        <f>mobile!F38</f>
        <v>312.5</v>
      </c>
    </row>
    <row r="29" spans="1:15">
      <c r="A29" t="s">
        <v>7</v>
      </c>
      <c r="B29" s="79" t="str">
        <f>Fixed!$G$9</f>
        <v>PTCL (4 Mbps) -  Karachchi, PK</v>
      </c>
      <c r="C29" s="79"/>
      <c r="E29" t="s">
        <v>305</v>
      </c>
      <c r="F29" s="77" t="s">
        <v>262</v>
      </c>
      <c r="G29" s="77"/>
      <c r="H29" s="77" t="s">
        <v>265</v>
      </c>
      <c r="I29" s="77"/>
      <c r="L29" s="78" t="s">
        <v>267</v>
      </c>
      <c r="M29" s="78"/>
      <c r="N29" s="77" t="s">
        <v>266</v>
      </c>
      <c r="O29" s="77"/>
    </row>
    <row r="30" spans="1:15">
      <c r="B30" t="s">
        <v>45</v>
      </c>
      <c r="C30" t="s">
        <v>15</v>
      </c>
      <c r="F30" t="s">
        <v>45</v>
      </c>
      <c r="G30" t="s">
        <v>15</v>
      </c>
      <c r="H30" t="s">
        <v>45</v>
      </c>
      <c r="I30" t="s">
        <v>15</v>
      </c>
      <c r="L30" t="s">
        <v>45</v>
      </c>
      <c r="M30" t="s">
        <v>15</v>
      </c>
      <c r="N30" t="s">
        <v>45</v>
      </c>
      <c r="O30" t="s">
        <v>15</v>
      </c>
    </row>
    <row r="31" spans="1:15">
      <c r="A31">
        <v>800</v>
      </c>
      <c r="B31">
        <f>AVERAGE(PTCl!H$42:H$47)</f>
        <v>231.33333333333334</v>
      </c>
      <c r="C31">
        <f>Fixed!H43</f>
        <v>469.66666666666669</v>
      </c>
      <c r="E31">
        <v>800</v>
      </c>
      <c r="F31">
        <f>([1]Sheet1!G292+[1]Sheet1!G294+[1]Sheet1!G350+[1]Sheet1!G354+[1]Sheet1!G359+[1]Sheet1!G424+[1]Sheet1!G430+[1]Sheet1!G433+[1]Sheet1!G496+[1]Sheet1!G499+[1]Sheet1!G503+[1]Sheet1!G575+[1]Sheet1!G581+[1]Sheet1!G584)/14</f>
        <v>163.5</v>
      </c>
      <c r="G31" s="5">
        <f>Fixed!G43</f>
        <v>455.53846153846155</v>
      </c>
      <c r="H31">
        <f>([1]Sheet1!G291+[1]Sheet1!G348+[1]Sheet1!G351+[1]Sheet1!G355+[1]Sheet1!G358+[1]Sheet1!G423+[1]Sheet1!G426+[1]Sheet1!G429+[1]Sheet1!G498+[1]Sheet1!G502+[1]Sheet1!G506+[1]Sheet1!G574+[1]Sheet1!G577+[1]Sheet1!G580)/14</f>
        <v>74.071428571428569</v>
      </c>
      <c r="I31" s="5">
        <f>mobile!C43</f>
        <v>478.92307692307691</v>
      </c>
      <c r="K31">
        <v>800</v>
      </c>
      <c r="L31">
        <f>AVERAGE(Telkom!H$46:H$50)</f>
        <v>344.8</v>
      </c>
      <c r="M31">
        <f>Fixed!I43</f>
        <v>477.16666666666669</v>
      </c>
      <c r="N31">
        <f>AVERAGE('Telkomsel ISP'!H$5:H$9)</f>
        <v>214.4</v>
      </c>
      <c r="O31">
        <f>mobile!F43</f>
        <v>493.33333333333331</v>
      </c>
    </row>
    <row r="32" spans="1:15">
      <c r="A32">
        <v>1100</v>
      </c>
      <c r="B32">
        <f>AVERAGE(PTCl!H$48:H$54)</f>
        <v>210</v>
      </c>
      <c r="C32">
        <f>Fixed!H44</f>
        <v>501.71428571428572</v>
      </c>
      <c r="E32">
        <v>1100</v>
      </c>
      <c r="F32">
        <f>([1]Sheet1!G363+[1]Sheet1!G367+[1]Sheet1!G372+[1]Sheet1!G436+[1]Sheet1!G441+[1]Sheet1!G445+[1]Sheet1!G510+[1]Sheet1!G514+[1]Sheet1!G518+[1]Sheet1!G587+[1]Sheet1!G591+[1]Sheet1!G593+[1]Sheet1!G595)/13</f>
        <v>110.30769230769231</v>
      </c>
      <c r="G32" s="5">
        <f>Fixed!G44</f>
        <v>502.41666666666669</v>
      </c>
      <c r="H32">
        <f>([1]Sheet1!G362+[1]Sheet1!G366+[1]Sheet1!G369+[1]Sheet1!G435+[1]Sheet1!G438+[1]Sheet1!G442+[1]Sheet1!G508+[1]Sheet1!G511+[1]Sheet1!G515+[1]Sheet1!G586+[1]Sheet1!G590+[1]Sheet1!G596)/12</f>
        <v>127.66666666666667</v>
      </c>
      <c r="I32" s="5">
        <f>mobile!C44</f>
        <v>522.75</v>
      </c>
      <c r="K32">
        <v>1100</v>
      </c>
      <c r="L32">
        <f>AVERAGE(Telkom!H$53:H$55)</f>
        <v>401</v>
      </c>
      <c r="M32">
        <f>Fixed!I44</f>
        <v>418</v>
      </c>
      <c r="N32">
        <f>AVERAGE('Telkomsel ISP'!H$12:H$14)</f>
        <v>407</v>
      </c>
      <c r="O32">
        <f>mobile!F44</f>
        <v>454</v>
      </c>
    </row>
    <row r="33" spans="1:15">
      <c r="A33">
        <v>1500</v>
      </c>
      <c r="B33">
        <f>AVERAGE(PTCl!H$55:H$66)</f>
        <v>143.72727272727272</v>
      </c>
      <c r="C33">
        <f>Fixed!H45</f>
        <v>463.33333333333331</v>
      </c>
      <c r="E33">
        <v>1500</v>
      </c>
      <c r="F33">
        <f>([1]Sheet1!G297+[1]Sheet1!G303+[1]Sheet1!G306+[1]Sheet1!G308+[1]Sheet1!G375+[1]Sheet1!G380+[1]Sheet1!G384+[1]Sheet1!G385+[1]Sheet1!G449+[1]Sheet1!G454+[1]Sheet1!G456+[1]Sheet1!G458+[1]Sheet1!G521+[1]Sheet1!G523+[1]Sheet1!G526)/15</f>
        <v>99.733333333333334</v>
      </c>
      <c r="G33" s="5">
        <f>Fixed!G45</f>
        <v>474.38461538461536</v>
      </c>
      <c r="H33">
        <f>([1]Sheet1!G296+[1]Sheet1!G298+[1]Sheet1!G300+[1]Sheet1!G302+[1]Sheet1!G374+[1]Sheet1!G377+[1]Sheet1!G381+[1]Sheet1!G447+[1]Sheet1!G450+[1]Sheet1!G452+[1]Sheet1!G520+[1]Sheet1!G525+[1]Sheet1!G529+[1]Sheet1!G531+[1]Sheet1!G533)/15</f>
        <v>156.66666666666666</v>
      </c>
      <c r="I33" s="5">
        <f>mobile!C45</f>
        <v>482.30769230769232</v>
      </c>
      <c r="K33">
        <v>1500</v>
      </c>
      <c r="L33">
        <f>AVERAGE(Telkom!H$56:H$59)</f>
        <v>419.5</v>
      </c>
      <c r="M33">
        <f>Fixed!I45</f>
        <v>451.6</v>
      </c>
      <c r="N33">
        <f>AVERAGE('Telkomsel ISP'!H$15:H$19)</f>
        <v>486.4</v>
      </c>
      <c r="O33">
        <f>mobile!F45</f>
        <v>500.25</v>
      </c>
    </row>
    <row r="34" spans="1:15">
      <c r="A34">
        <v>1800</v>
      </c>
      <c r="B34">
        <f>AVERAGE(PTCl!H$67:H$73)</f>
        <v>161.42857142857142</v>
      </c>
      <c r="C34">
        <f>Fixed!H46</f>
        <v>458.14285714285717</v>
      </c>
      <c r="E34">
        <v>1800</v>
      </c>
      <c r="F34">
        <f>([1]Sheet1!G310+[1]Sheet1!G315+[1]Sheet1!G319+[1]Sheet1!G387+[1]Sheet1!G392+[1]Sheet1!G396+[1]Sheet1!G460+[1]Sheet1!G467+[1]Sheet1!G470+[1]Sheet1!G536+[1]Sheet1!G540+[1]Sheet1!G545)/12</f>
        <v>142</v>
      </c>
      <c r="G34" s="5">
        <f>Fixed!G46</f>
        <v>492.15384615384613</v>
      </c>
      <c r="H34">
        <f>([1]Sheet1!G311+[1]Sheet1!G314+[1]Sheet1!G318+[1]Sheet1!G388+[1]Sheet1!G391+[1]Sheet1!G395+[1]Sheet1!G461+[1]Sheet1!G464+[1]Sheet1!G466+[1]Sheet1!G535+[1]Sheet1!G539+[1]Sheet1!G542)/12</f>
        <v>61.916666666666664</v>
      </c>
      <c r="I34" s="5">
        <f>mobile!C46</f>
        <v>396.16666666666669</v>
      </c>
      <c r="K34">
        <v>1800</v>
      </c>
      <c r="L34">
        <f>AVERAGE(Telkom!H$66:H$71)</f>
        <v>382.33333333333331</v>
      </c>
      <c r="M34">
        <f>Fixed!I46</f>
        <v>458</v>
      </c>
      <c r="N34">
        <f>AVERAGE('Telkomsel ISP'!H$16:H$19)</f>
        <v>438.5</v>
      </c>
      <c r="O34">
        <f>mobile!F46</f>
        <v>468</v>
      </c>
    </row>
    <row r="35" spans="1:15">
      <c r="A35">
        <v>2000</v>
      </c>
      <c r="B35">
        <f>AVERAGE(PTCl!H$74:H$79)</f>
        <v>201</v>
      </c>
      <c r="C35">
        <f>Fixed!H47</f>
        <v>505.66666666666669</v>
      </c>
      <c r="E35">
        <v>2000</v>
      </c>
      <c r="F35">
        <f>([1]Sheet1!G323+[1]Sheet1!G329+[1]Sheet1!G332+[1]Sheet1!G399+[1]Sheet1!G404+[1]Sheet1!G408+[1]Sheet1!G473+[1]Sheet1!G479+[1]Sheet1!G482+[1]Sheet1!G549+[1]Sheet1!G555+[1]Sheet1!G559)/12</f>
        <v>134.58333333333334</v>
      </c>
      <c r="G35" s="5">
        <f>Fixed!G47</f>
        <v>479</v>
      </c>
      <c r="H35">
        <f>([1]Sheet1!G322+[1]Sheet1!G325+[1]Sheet1!G328+[1]Sheet1!G400+[1]Sheet1!G403+[1]Sheet1!G407+[1]Sheet1!G472+[1]Sheet1!G475+[1]Sheet1!G478+[1]Sheet1!G548+[1]Sheet1!G551+[1]Sheet1!G554+[1]Sheet1!G558)/13</f>
        <v>71.615384615384613</v>
      </c>
      <c r="I35" s="5">
        <f>mobile!C47</f>
        <v>461.07692307692309</v>
      </c>
      <c r="K35">
        <v>2000</v>
      </c>
      <c r="L35">
        <f>AVERAGE(Telkom!H$74:H$77)</f>
        <v>357.5</v>
      </c>
      <c r="M35">
        <f>Fixed!I47</f>
        <v>420</v>
      </c>
      <c r="N35">
        <f>AVERAGE('Telkomsel ISP'!H$35:H$39)</f>
        <v>377.2</v>
      </c>
      <c r="O35">
        <f>mobile!F47</f>
        <v>605.79999999999995</v>
      </c>
    </row>
    <row r="36" spans="1:15">
      <c r="A36">
        <v>2300</v>
      </c>
      <c r="B36">
        <f>AVERAGE(PTCl!H$81:H$85)</f>
        <v>153.6</v>
      </c>
      <c r="C36">
        <f>Fixed!H48</f>
        <v>510.66666666666669</v>
      </c>
      <c r="E36">
        <v>2300</v>
      </c>
      <c r="F36">
        <f>([1]Sheet1!G290+[1]Sheet1!G337+[1]Sheet1!G341+[1]Sheet1!G345+[1]Sheet1!G411+[1]Sheet1!G417+[1]Sheet1!G421+[1]Sheet1!G486+[1]Sheet1!G492+[1]Sheet1!G494+[1]Sheet1!G562+[1]Sheet1!G567+[1]Sheet1!G571)/13</f>
        <v>145</v>
      </c>
      <c r="G36" s="5">
        <f>Fixed!G48</f>
        <v>520.41666666666663</v>
      </c>
      <c r="H36">
        <f>([1]Sheet1!G334+[1]Sheet1!G336+[1]Sheet1!G340+[1]Sheet1!G344+[1]Sheet1!G412+[1]Sheet1!G415+[1]Sheet1!G418+[1]Sheet1!G484+[1]Sheet1!G487+[1]Sheet1!G489+[1]Sheet1!G563+[1]Sheet1!G566+[1]Sheet1!G570)/13</f>
        <v>107.84615384615384</v>
      </c>
      <c r="I36" s="5">
        <f>mobile!C48</f>
        <v>509.38461538461536</v>
      </c>
      <c r="K36">
        <v>2300</v>
      </c>
      <c r="L36">
        <f>AVERAGE(Telkom!H$78:H$81)</f>
        <v>372.25</v>
      </c>
      <c r="M36">
        <f>Fixed!I48</f>
        <v>418.25</v>
      </c>
      <c r="N36">
        <f>AVERAGE('Telkomsel ISP'!H$40:H$43)</f>
        <v>375.5</v>
      </c>
      <c r="O36">
        <f>mobile!F48</f>
        <v>476.5</v>
      </c>
    </row>
    <row r="38" spans="1:15">
      <c r="B38" s="79" t="str">
        <f>Fixed!$G$9</f>
        <v>PTCL (4 Mbps) -  Karachchi, PK</v>
      </c>
      <c r="C38" s="79"/>
      <c r="E38" t="s">
        <v>309</v>
      </c>
      <c r="F38" s="77" t="s">
        <v>262</v>
      </c>
      <c r="G38" s="77"/>
      <c r="H38" s="77" t="s">
        <v>265</v>
      </c>
      <c r="I38" s="77"/>
      <c r="L38" s="78" t="s">
        <v>267</v>
      </c>
      <c r="M38" s="78"/>
      <c r="N38" s="77" t="s">
        <v>266</v>
      </c>
      <c r="O38" s="77"/>
    </row>
    <row r="39" spans="1:15">
      <c r="B39" t="s">
        <v>45</v>
      </c>
      <c r="C39" t="s">
        <v>15</v>
      </c>
      <c r="F39" t="s">
        <v>45</v>
      </c>
      <c r="G39" t="s">
        <v>15</v>
      </c>
      <c r="H39" t="s">
        <v>45</v>
      </c>
      <c r="I39" t="s">
        <v>15</v>
      </c>
      <c r="L39" t="s">
        <v>45</v>
      </c>
      <c r="M39" t="s">
        <v>15</v>
      </c>
      <c r="N39" t="s">
        <v>45</v>
      </c>
      <c r="O39" t="s">
        <v>15</v>
      </c>
    </row>
    <row r="40" spans="1:15">
      <c r="A40">
        <v>800</v>
      </c>
      <c r="B40">
        <f>AVERAGE(PTCl!J$42:J$47)</f>
        <v>0</v>
      </c>
      <c r="C40">
        <f>Fixed!C53</f>
        <v>0</v>
      </c>
      <c r="E40">
        <v>800</v>
      </c>
      <c r="F40">
        <f>([1]Sheet1!I281+[1]Sheet1!I283+[1]Sheet1!I339+[1]Sheet1!I343+[1]Sheet1!I348+[1]Sheet1!I413+[1]Sheet1!I419+[1]Sheet1!I422+[1]Sheet1!I485+[1]Sheet1!I488+[1]Sheet1!I492+[1]Sheet1!I564+[1]Sheet1!I570+[1]Sheet1!I573)/14</f>
        <v>0</v>
      </c>
      <c r="G40" s="5">
        <f>Fixed!G53</f>
        <v>0</v>
      </c>
      <c r="H40">
        <f>([1]Sheet1!I280+[1]Sheet1!I337+[1]Sheet1!I340+[1]Sheet1!I344+[1]Sheet1!I347+[1]Sheet1!I412+[1]Sheet1!I415+[1]Sheet1!I418+[1]Sheet1!I487+[1]Sheet1!I491+[1]Sheet1!I495+[1]Sheet1!I563+[1]Sheet1!I566+[1]Sheet1!I569)/14</f>
        <v>0</v>
      </c>
      <c r="I40">
        <f>mobile!C53</f>
        <v>0</v>
      </c>
      <c r="K40">
        <v>800</v>
      </c>
      <c r="L40">
        <f>AVERAGE(Telkom!J$46:J$50)</f>
        <v>0</v>
      </c>
      <c r="M40">
        <f>Fixed!I53</f>
        <v>0</v>
      </c>
      <c r="N40">
        <f>AVERAGE('Telkomsel ISP'!J$5:J$9)</f>
        <v>0</v>
      </c>
      <c r="O40">
        <f>mobile!F53</f>
        <v>0</v>
      </c>
    </row>
    <row r="41" spans="1:15">
      <c r="A41">
        <v>1100</v>
      </c>
      <c r="B41">
        <f>AVERAGE(PTCl!J$48:J$54)</f>
        <v>0</v>
      </c>
      <c r="C41">
        <f>Fixed!C54</f>
        <v>0</v>
      </c>
      <c r="E41">
        <v>1100</v>
      </c>
      <c r="F41">
        <f>([1]Sheet1!I352+[1]Sheet1!I356+[1]Sheet1!I361+[1]Sheet1!I425+[1]Sheet1!I430+[1]Sheet1!I434+[1]Sheet1!I499+[1]Sheet1!I503+[1]Sheet1!I507+[1]Sheet1!I576+[1]Sheet1!I580+[1]Sheet1!I582+[1]Sheet1!I584)/13</f>
        <v>0</v>
      </c>
      <c r="G41" s="5">
        <f>Fixed!G54</f>
        <v>0</v>
      </c>
      <c r="H41">
        <f>([1]Sheet1!I351+[1]Sheet1!I355+[1]Sheet1!I358+[1]Sheet1!I424+[1]Sheet1!I427+[1]Sheet1!I431+[1]Sheet1!I497+[1]Sheet1!I500+[1]Sheet1!I504+[1]Sheet1!I575+[1]Sheet1!I579+[1]Sheet1!I585)/12</f>
        <v>0</v>
      </c>
      <c r="I41">
        <f>mobile!C54</f>
        <v>0</v>
      </c>
      <c r="K41">
        <v>1100</v>
      </c>
      <c r="L41">
        <f>AVERAGE(Telkom!J$53:J$55)</f>
        <v>0</v>
      </c>
      <c r="M41">
        <f>Fixed!I54</f>
        <v>0</v>
      </c>
      <c r="N41">
        <f>AVERAGE('Telkomsel ISP'!J$12:J$14)</f>
        <v>0</v>
      </c>
      <c r="O41">
        <f>mobile!F54</f>
        <v>0</v>
      </c>
    </row>
    <row r="42" spans="1:15">
      <c r="A42">
        <v>1500</v>
      </c>
      <c r="B42">
        <f>AVERAGE(PTCl!J$55:J$66)</f>
        <v>0</v>
      </c>
      <c r="C42">
        <f>Fixed!C55</f>
        <v>0</v>
      </c>
      <c r="E42">
        <v>1500</v>
      </c>
      <c r="F42">
        <f>([1]Sheet1!I286+[1]Sheet1!I292+[1]Sheet1!I295+[1]Sheet1!I297+[1]Sheet1!I364+[1]Sheet1!I369+[1]Sheet1!I373+[1]Sheet1!I374+[1]Sheet1!I438+[1]Sheet1!I443+[1]Sheet1!I445+[1]Sheet1!I447+[1]Sheet1!I510+[1]Sheet1!I512+[1]Sheet1!I515)/15</f>
        <v>0</v>
      </c>
      <c r="G42" s="5">
        <f>Fixed!G55</f>
        <v>0</v>
      </c>
      <c r="H42">
        <f>([1]Sheet1!I285+[1]Sheet1!I287+[1]Sheet1!I289+[1]Sheet1!I291+[1]Sheet1!I363+[1]Sheet1!I366+[1]Sheet1!I370+[1]Sheet1!I436+[1]Sheet1!I439+[1]Sheet1!I441+[1]Sheet1!I509+[1]Sheet1!I514+[1]Sheet1!I518+[1]Sheet1!I520+[1]Sheet1!I522)/15</f>
        <v>0</v>
      </c>
      <c r="I42">
        <f>mobile!C55</f>
        <v>0</v>
      </c>
      <c r="K42">
        <v>1500</v>
      </c>
      <c r="L42">
        <f>AVERAGE(Telkom!J$56:J$59)</f>
        <v>0</v>
      </c>
      <c r="M42">
        <f>Fixed!I55</f>
        <v>0</v>
      </c>
      <c r="N42">
        <f>AVERAGE('Telkomsel ISP'!J$15:J$19)</f>
        <v>0</v>
      </c>
      <c r="O42">
        <f>mobile!F55</f>
        <v>0</v>
      </c>
    </row>
    <row r="43" spans="1:15">
      <c r="A43">
        <v>1800</v>
      </c>
      <c r="B43">
        <f>AVERAGE(PTCl!J$67:J$73)</f>
        <v>0</v>
      </c>
      <c r="C43">
        <f>Fixed!C56</f>
        <v>0</v>
      </c>
      <c r="E43">
        <v>1800</v>
      </c>
      <c r="F43">
        <f>([1]Sheet1!I299+[1]Sheet1!I304+[1]Sheet1!I308+[1]Sheet1!I376+[1]Sheet1!I381+[1]Sheet1!I385+[1]Sheet1!I449+[1]Sheet1!I456+[1]Sheet1!I459+[1]Sheet1!I525+[1]Sheet1!I529+[1]Sheet1!I534)/12</f>
        <v>0</v>
      </c>
      <c r="G43" s="5">
        <f>Fixed!G56</f>
        <v>0</v>
      </c>
      <c r="H43">
        <f>([1]Sheet1!I300+[1]Sheet1!I303+[1]Sheet1!I307+[1]Sheet1!I377+[1]Sheet1!I380+[1]Sheet1!I384+[1]Sheet1!I450+[1]Sheet1!I453+[1]Sheet1!I455+[1]Sheet1!I524+[1]Sheet1!I528+[1]Sheet1!I531)/12</f>
        <v>0</v>
      </c>
      <c r="I43">
        <f>mobile!C56</f>
        <v>0</v>
      </c>
      <c r="K43">
        <v>1800</v>
      </c>
      <c r="L43">
        <f>AVERAGE(Telkom!J$66:J$71)</f>
        <v>0</v>
      </c>
      <c r="M43">
        <f>Fixed!I56</f>
        <v>0</v>
      </c>
      <c r="N43">
        <f>AVERAGE('Telkomsel ISP'!J$16:J$19)</f>
        <v>0</v>
      </c>
      <c r="O43">
        <f>mobile!F56</f>
        <v>0</v>
      </c>
    </row>
    <row r="44" spans="1:15">
      <c r="A44">
        <v>2000</v>
      </c>
      <c r="B44">
        <f>AVERAGE(PTCl!J$74:J$79)</f>
        <v>0</v>
      </c>
      <c r="C44">
        <f>Fixed!C57</f>
        <v>0</v>
      </c>
      <c r="E44">
        <v>2000</v>
      </c>
      <c r="F44">
        <f>([1]Sheet1!I312+[1]Sheet1!I318+[1]Sheet1!I321+[1]Sheet1!I388+[1]Sheet1!I393+[1]Sheet1!I397+[1]Sheet1!I462+[1]Sheet1!I468+[1]Sheet1!I471+[1]Sheet1!I538+[1]Sheet1!I544+[1]Sheet1!I548)/12</f>
        <v>0</v>
      </c>
      <c r="G44" s="5">
        <f>Fixed!G57</f>
        <v>0</v>
      </c>
      <c r="H44">
        <f>([1]Sheet1!I311+[1]Sheet1!I314+[1]Sheet1!I317+[1]Sheet1!I389+[1]Sheet1!I392+[1]Sheet1!I396+[1]Sheet1!I461+[1]Sheet1!I464+[1]Sheet1!I467+[1]Sheet1!I537+[1]Sheet1!I540+[1]Sheet1!I543+[1]Sheet1!I547)/13</f>
        <v>0</v>
      </c>
      <c r="I44">
        <f>mobile!C57</f>
        <v>0</v>
      </c>
      <c r="K44">
        <v>2000</v>
      </c>
      <c r="L44">
        <f>AVERAGE(Telkom!J$74:J$77)</f>
        <v>0</v>
      </c>
      <c r="M44">
        <f>Fixed!I57</f>
        <v>0</v>
      </c>
      <c r="N44">
        <f>AVERAGE('Telkomsel ISP'!J$35:J$39)</f>
        <v>0</v>
      </c>
      <c r="O44">
        <f>mobile!F57</f>
        <v>0</v>
      </c>
    </row>
    <row r="45" spans="1:15">
      <c r="A45">
        <v>2300</v>
      </c>
      <c r="B45">
        <f>AVERAGE(PTCl!J$81:J$85)</f>
        <v>0</v>
      </c>
      <c r="C45">
        <f>Fixed!C58</f>
        <v>0</v>
      </c>
      <c r="E45">
        <v>2300</v>
      </c>
      <c r="F45">
        <f>([1]Sheet1!I279+[1]Sheet1!I326+[1]Sheet1!I330+[1]Sheet1!I334+[1]Sheet1!I400+[1]Sheet1!I406+[1]Sheet1!I410+[1]Sheet1!I475+[1]Sheet1!I481+[1]Sheet1!I483+[1]Sheet1!I551+[1]Sheet1!I556+[1]Sheet1!I560)/13</f>
        <v>0</v>
      </c>
      <c r="G45" s="5">
        <f>Fixed!G58</f>
        <v>0</v>
      </c>
      <c r="H45">
        <f>([1]Sheet1!I323+[1]Sheet1!I325+[1]Sheet1!I329+[1]Sheet1!I333+[1]Sheet1!I401+[1]Sheet1!I404+[1]Sheet1!I407+[1]Sheet1!I473+[1]Sheet1!I476+[1]Sheet1!I478+[1]Sheet1!I552+[1]Sheet1!I555+[1]Sheet1!I559)/13</f>
        <v>0</v>
      </c>
      <c r="I45">
        <f>mobile!C58</f>
        <v>0</v>
      </c>
      <c r="K45">
        <v>2300</v>
      </c>
      <c r="L45">
        <f>AVERAGE(Telkom!J$78:J$81)</f>
        <v>0</v>
      </c>
      <c r="M45">
        <f>Fixed!I58</f>
        <v>0</v>
      </c>
      <c r="N45">
        <f>AVERAGE('Telkomsel ISP'!J$40:J$43)</f>
        <v>0</v>
      </c>
      <c r="O45">
        <f>mobile!F58</f>
        <v>0</v>
      </c>
    </row>
  </sheetData>
  <mergeCells count="25">
    <mergeCell ref="B2:C2"/>
    <mergeCell ref="B11:C11"/>
    <mergeCell ref="B20:C20"/>
    <mergeCell ref="B29:C29"/>
    <mergeCell ref="B38:C38"/>
    <mergeCell ref="H2:I2"/>
    <mergeCell ref="L2:M2"/>
    <mergeCell ref="N2:O2"/>
    <mergeCell ref="F11:G11"/>
    <mergeCell ref="H11:I11"/>
    <mergeCell ref="F2:G2"/>
    <mergeCell ref="N38:O38"/>
    <mergeCell ref="H29:I29"/>
    <mergeCell ref="F38:G38"/>
    <mergeCell ref="H38:I38"/>
    <mergeCell ref="L11:M11"/>
    <mergeCell ref="N11:O11"/>
    <mergeCell ref="L20:M20"/>
    <mergeCell ref="N20:O20"/>
    <mergeCell ref="L29:M29"/>
    <mergeCell ref="N29:O29"/>
    <mergeCell ref="L38:M38"/>
    <mergeCell ref="F20:G20"/>
    <mergeCell ref="H20:I20"/>
    <mergeCell ref="F29:G29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17"/>
  <sheetViews>
    <sheetView workbookViewId="0">
      <selection activeCell="K68" sqref="K68"/>
    </sheetView>
  </sheetViews>
  <sheetFormatPr defaultRowHeight="15"/>
  <sheetData>
    <row r="1" spans="1:13">
      <c r="B1" t="s">
        <v>45</v>
      </c>
      <c r="H1" t="s">
        <v>310</v>
      </c>
    </row>
    <row r="2" spans="1:13">
      <c r="B2" t="s">
        <v>308</v>
      </c>
      <c r="C2" t="s">
        <v>262</v>
      </c>
      <c r="D2" t="s">
        <v>265</v>
      </c>
      <c r="E2" t="s">
        <v>267</v>
      </c>
      <c r="F2" t="s">
        <v>266</v>
      </c>
      <c r="I2" t="s">
        <v>308</v>
      </c>
      <c r="J2" t="s">
        <v>262</v>
      </c>
      <c r="K2" t="s">
        <v>265</v>
      </c>
      <c r="L2" t="s">
        <v>267</v>
      </c>
      <c r="M2" t="s">
        <v>266</v>
      </c>
    </row>
    <row r="3" spans="1:13">
      <c r="A3">
        <v>800</v>
      </c>
      <c r="B3">
        <v>1633</v>
      </c>
      <c r="C3">
        <v>451.85714285714283</v>
      </c>
      <c r="D3">
        <v>2179.5</v>
      </c>
      <c r="E3">
        <v>557.20000000000005</v>
      </c>
      <c r="F3">
        <v>1422.2</v>
      </c>
      <c r="H3">
        <v>800</v>
      </c>
      <c r="I3">
        <v>1070</v>
      </c>
      <c r="J3">
        <v>428.46153846153845</v>
      </c>
      <c r="K3">
        <v>1117.6153846153845</v>
      </c>
      <c r="L3">
        <v>497.33333333333331</v>
      </c>
      <c r="M3">
        <v>609.33333333333337</v>
      </c>
    </row>
    <row r="4" spans="1:13">
      <c r="A4">
        <v>1100</v>
      </c>
      <c r="B4">
        <v>1720.5714285714287</v>
      </c>
      <c r="C4">
        <v>460</v>
      </c>
      <c r="D4">
        <v>2389.5</v>
      </c>
      <c r="E4">
        <v>557.33333333333337</v>
      </c>
      <c r="F4">
        <v>1190</v>
      </c>
      <c r="H4">
        <v>1100</v>
      </c>
      <c r="I4">
        <v>1225.2857142857142</v>
      </c>
      <c r="J4">
        <v>436.66666666666669</v>
      </c>
      <c r="K4">
        <v>1277.0833333333333</v>
      </c>
      <c r="L4">
        <v>529</v>
      </c>
      <c r="M4">
        <v>556</v>
      </c>
    </row>
    <row r="5" spans="1:13">
      <c r="A5">
        <v>1500</v>
      </c>
      <c r="B5">
        <v>2682.6666666666665</v>
      </c>
      <c r="C5">
        <v>403.6</v>
      </c>
      <c r="D5">
        <v>1748.8666666666666</v>
      </c>
      <c r="E5">
        <v>535</v>
      </c>
      <c r="F5">
        <v>734.6</v>
      </c>
      <c r="H5">
        <v>1500</v>
      </c>
      <c r="I5">
        <v>1087.1666666666667</v>
      </c>
      <c r="J5">
        <v>372.69230769230768</v>
      </c>
      <c r="K5">
        <v>1395.4615384615386</v>
      </c>
      <c r="L5">
        <v>453.4</v>
      </c>
      <c r="M5">
        <v>508.25</v>
      </c>
    </row>
    <row r="6" spans="1:13">
      <c r="A6">
        <v>1800</v>
      </c>
      <c r="B6">
        <v>1414.7142857142858</v>
      </c>
      <c r="C6">
        <v>383.16666666666669</v>
      </c>
      <c r="D6">
        <v>1851.5833333333333</v>
      </c>
      <c r="E6">
        <v>557.5</v>
      </c>
      <c r="F6">
        <v>823</v>
      </c>
      <c r="H6">
        <v>1800</v>
      </c>
      <c r="I6">
        <v>1251.7142857142858</v>
      </c>
      <c r="J6">
        <v>381.46153846153845</v>
      </c>
      <c r="K6">
        <v>1336</v>
      </c>
      <c r="L6">
        <v>553.83333333333337</v>
      </c>
      <c r="M6">
        <v>679</v>
      </c>
    </row>
    <row r="7" spans="1:13">
      <c r="A7">
        <v>2000</v>
      </c>
      <c r="B7">
        <v>1227.6666666666667</v>
      </c>
      <c r="C7">
        <v>382.75</v>
      </c>
      <c r="D7">
        <v>1574.6153846153845</v>
      </c>
      <c r="E7">
        <v>556.5</v>
      </c>
      <c r="F7">
        <v>884.2</v>
      </c>
      <c r="H7">
        <v>2000</v>
      </c>
      <c r="I7">
        <v>1088.1666666666667</v>
      </c>
      <c r="J7">
        <v>384.66666666666669</v>
      </c>
      <c r="K7">
        <v>1258.6923076923076</v>
      </c>
      <c r="L7">
        <v>357.5</v>
      </c>
      <c r="M7">
        <v>627</v>
      </c>
    </row>
    <row r="8" spans="1:13">
      <c r="A8">
        <v>2300</v>
      </c>
      <c r="B8">
        <v>2008</v>
      </c>
      <c r="C8">
        <v>385.53846153846155</v>
      </c>
      <c r="D8">
        <v>1691.2307692307693</v>
      </c>
      <c r="E8">
        <v>558</v>
      </c>
      <c r="F8">
        <v>1327.5</v>
      </c>
      <c r="H8">
        <v>2300</v>
      </c>
      <c r="I8">
        <v>927.16666666666663</v>
      </c>
      <c r="J8">
        <v>363.25</v>
      </c>
      <c r="K8">
        <v>1219.1538461538462</v>
      </c>
      <c r="L8">
        <v>555.5</v>
      </c>
      <c r="M8">
        <v>667.25</v>
      </c>
    </row>
    <row r="11" spans="1:13">
      <c r="B11" t="s">
        <v>308</v>
      </c>
      <c r="C11" t="s">
        <v>262</v>
      </c>
      <c r="D11" t="s">
        <v>265</v>
      </c>
      <c r="E11" t="s">
        <v>267</v>
      </c>
      <c r="F11" t="s">
        <v>266</v>
      </c>
      <c r="I11" t="s">
        <v>308</v>
      </c>
      <c r="J11" t="s">
        <v>262</v>
      </c>
      <c r="K11" t="s">
        <v>265</v>
      </c>
      <c r="L11" t="s">
        <v>267</v>
      </c>
      <c r="M11" t="s">
        <v>266</v>
      </c>
    </row>
    <row r="12" spans="1:13">
      <c r="A12">
        <v>800</v>
      </c>
      <c r="B12">
        <v>231.33333333333334</v>
      </c>
      <c r="C12">
        <v>163.5</v>
      </c>
      <c r="D12">
        <v>74.071428571428569</v>
      </c>
      <c r="E12">
        <v>344.8</v>
      </c>
      <c r="F12">
        <v>214.4</v>
      </c>
      <c r="H12">
        <v>800</v>
      </c>
      <c r="I12">
        <v>469.66666666666669</v>
      </c>
      <c r="J12">
        <v>455.53846153846155</v>
      </c>
      <c r="K12">
        <v>478.92307692307691</v>
      </c>
      <c r="L12">
        <v>477.16666666666669</v>
      </c>
      <c r="M12">
        <v>493.33333333333331</v>
      </c>
    </row>
    <row r="13" spans="1:13">
      <c r="A13">
        <v>1100</v>
      </c>
      <c r="B13">
        <v>210</v>
      </c>
      <c r="C13">
        <v>110.30769230769231</v>
      </c>
      <c r="D13">
        <v>127.66666666666667</v>
      </c>
      <c r="E13">
        <v>401</v>
      </c>
      <c r="F13">
        <v>407</v>
      </c>
      <c r="H13">
        <v>1100</v>
      </c>
      <c r="I13">
        <v>501.71428571428572</v>
      </c>
      <c r="J13">
        <v>502.41666666666669</v>
      </c>
      <c r="K13">
        <v>522.75</v>
      </c>
      <c r="L13">
        <v>418</v>
      </c>
      <c r="M13">
        <v>454</v>
      </c>
    </row>
    <row r="14" spans="1:13">
      <c r="A14">
        <v>1500</v>
      </c>
      <c r="B14">
        <v>143.72727272727272</v>
      </c>
      <c r="C14">
        <v>99.733333333333334</v>
      </c>
      <c r="D14">
        <v>156.66666666666666</v>
      </c>
      <c r="E14">
        <v>419.5</v>
      </c>
      <c r="F14">
        <v>486.4</v>
      </c>
      <c r="H14">
        <v>1500</v>
      </c>
      <c r="I14">
        <v>463.33333333333331</v>
      </c>
      <c r="J14">
        <v>474.38461538461536</v>
      </c>
      <c r="K14">
        <v>482.30769230769232</v>
      </c>
      <c r="L14">
        <v>451.6</v>
      </c>
      <c r="M14">
        <v>500.25</v>
      </c>
    </row>
    <row r="15" spans="1:13">
      <c r="A15">
        <v>1800</v>
      </c>
      <c r="B15">
        <v>161.42857142857142</v>
      </c>
      <c r="C15">
        <v>142</v>
      </c>
      <c r="D15">
        <v>61.916666666666664</v>
      </c>
      <c r="E15">
        <v>382.33333333333331</v>
      </c>
      <c r="F15">
        <v>438.5</v>
      </c>
      <c r="H15">
        <v>1800</v>
      </c>
      <c r="I15">
        <v>458.14285714285717</v>
      </c>
      <c r="J15">
        <v>492.15384615384613</v>
      </c>
      <c r="K15">
        <v>396.16666666666669</v>
      </c>
      <c r="L15">
        <v>458</v>
      </c>
      <c r="M15">
        <v>468</v>
      </c>
    </row>
    <row r="16" spans="1:13">
      <c r="A16">
        <v>2000</v>
      </c>
      <c r="B16">
        <v>201</v>
      </c>
      <c r="C16">
        <v>134.58333333333334</v>
      </c>
      <c r="D16">
        <v>71.615384615384613</v>
      </c>
      <c r="E16">
        <v>357.5</v>
      </c>
      <c r="F16">
        <v>377.2</v>
      </c>
      <c r="H16">
        <v>2000</v>
      </c>
      <c r="I16">
        <v>505.66666666666669</v>
      </c>
      <c r="J16">
        <v>479</v>
      </c>
      <c r="K16">
        <v>461.07692307692309</v>
      </c>
      <c r="L16">
        <v>420</v>
      </c>
      <c r="M16">
        <v>605.79999999999995</v>
      </c>
    </row>
    <row r="17" spans="1:13">
      <c r="A17">
        <v>2300</v>
      </c>
      <c r="B17">
        <v>153.6</v>
      </c>
      <c r="C17">
        <v>145</v>
      </c>
      <c r="D17">
        <v>107.84615384615384</v>
      </c>
      <c r="E17">
        <v>372.25</v>
      </c>
      <c r="F17">
        <v>375.5</v>
      </c>
      <c r="H17">
        <v>2300</v>
      </c>
      <c r="I17">
        <v>510.66666666666669</v>
      </c>
      <c r="J17">
        <v>520.41666666666663</v>
      </c>
      <c r="K17">
        <v>509.38461538461536</v>
      </c>
      <c r="L17">
        <v>418.25</v>
      </c>
      <c r="M17">
        <v>476.5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6"/>
  <sheetViews>
    <sheetView workbookViewId="0">
      <selection activeCell="I7" sqref="I7:I10"/>
    </sheetView>
  </sheetViews>
  <sheetFormatPr defaultRowHeight="15"/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2" t="s">
        <v>30</v>
      </c>
      <c r="B3" s="2" t="s">
        <v>31</v>
      </c>
      <c r="C3" s="2" t="s">
        <v>13</v>
      </c>
      <c r="D3" s="2" t="s">
        <v>32</v>
      </c>
      <c r="E3" s="2" t="s">
        <v>15</v>
      </c>
      <c r="F3" s="2">
        <v>951</v>
      </c>
      <c r="G3" s="2" t="s">
        <v>16</v>
      </c>
      <c r="H3" s="2">
        <v>454</v>
      </c>
      <c r="I3" s="2">
        <v>299</v>
      </c>
      <c r="J3" s="2">
        <v>0</v>
      </c>
      <c r="K3" s="2" t="s">
        <v>17</v>
      </c>
    </row>
    <row r="4" spans="1:11">
      <c r="A4" s="2" t="s">
        <v>30</v>
      </c>
      <c r="B4" s="2" t="s">
        <v>31</v>
      </c>
      <c r="C4" s="2" t="s">
        <v>27</v>
      </c>
      <c r="D4" s="2" t="s">
        <v>32</v>
      </c>
      <c r="E4" s="2" t="s">
        <v>15</v>
      </c>
      <c r="F4" s="2">
        <v>981</v>
      </c>
      <c r="G4" s="2" t="s">
        <v>16</v>
      </c>
      <c r="H4" s="2">
        <v>344</v>
      </c>
      <c r="I4" s="2">
        <v>192</v>
      </c>
      <c r="J4" s="2">
        <v>0</v>
      </c>
      <c r="K4" s="2" t="s">
        <v>17</v>
      </c>
    </row>
    <row r="5" spans="1:11">
      <c r="A5" s="3" t="s">
        <v>30</v>
      </c>
      <c r="B5" s="3" t="s">
        <v>31</v>
      </c>
      <c r="C5" s="3" t="s">
        <v>29</v>
      </c>
      <c r="D5" s="3" t="s">
        <v>32</v>
      </c>
      <c r="E5" s="3" t="s">
        <v>15</v>
      </c>
      <c r="F5" s="3">
        <v>960</v>
      </c>
      <c r="G5" s="3" t="s">
        <v>16</v>
      </c>
      <c r="H5" s="3">
        <v>391</v>
      </c>
      <c r="I5" s="3">
        <v>180</v>
      </c>
      <c r="J5" s="3">
        <v>0</v>
      </c>
      <c r="K5" s="3" t="s">
        <v>17</v>
      </c>
    </row>
    <row r="6" spans="1:11">
      <c r="A6" s="3" t="s">
        <v>30</v>
      </c>
      <c r="B6" s="3" t="s">
        <v>31</v>
      </c>
      <c r="C6" s="3" t="s">
        <v>23</v>
      </c>
      <c r="D6" s="3" t="s">
        <v>37</v>
      </c>
      <c r="E6" s="3" t="s">
        <v>15</v>
      </c>
      <c r="F6" s="3">
        <v>947</v>
      </c>
      <c r="G6" s="3" t="s">
        <v>16</v>
      </c>
      <c r="H6" s="3">
        <v>315</v>
      </c>
      <c r="I6" s="3">
        <v>217</v>
      </c>
      <c r="J6" s="3">
        <v>0</v>
      </c>
      <c r="K6" s="3" t="s">
        <v>17</v>
      </c>
    </row>
    <row r="7" spans="1:11">
      <c r="A7" s="2" t="s">
        <v>30</v>
      </c>
      <c r="B7" s="2" t="s">
        <v>31</v>
      </c>
      <c r="C7" s="2" t="s">
        <v>13</v>
      </c>
      <c r="D7" s="2" t="s">
        <v>33</v>
      </c>
      <c r="E7" s="2" t="s">
        <v>15</v>
      </c>
      <c r="F7" s="2">
        <v>959</v>
      </c>
      <c r="G7" s="2" t="s">
        <v>16</v>
      </c>
      <c r="H7" s="2">
        <v>297</v>
      </c>
      <c r="I7" s="2">
        <v>222</v>
      </c>
      <c r="J7" s="2">
        <v>0</v>
      </c>
      <c r="K7" s="2" t="s">
        <v>17</v>
      </c>
    </row>
    <row r="8" spans="1:11">
      <c r="A8" s="3" t="s">
        <v>30</v>
      </c>
      <c r="B8" s="3" t="s">
        <v>31</v>
      </c>
      <c r="C8" s="3" t="s">
        <v>23</v>
      </c>
      <c r="D8" s="3" t="s">
        <v>33</v>
      </c>
      <c r="E8" s="3" t="s">
        <v>15</v>
      </c>
      <c r="F8" s="3">
        <v>964</v>
      </c>
      <c r="G8" s="3" t="s">
        <v>16</v>
      </c>
      <c r="H8" s="3">
        <v>476</v>
      </c>
      <c r="I8" s="3">
        <v>192</v>
      </c>
      <c r="J8" s="3">
        <v>0</v>
      </c>
      <c r="K8" s="3" t="s">
        <v>17</v>
      </c>
    </row>
    <row r="9" spans="1:11">
      <c r="A9" s="2" t="s">
        <v>30</v>
      </c>
      <c r="B9" s="2" t="s">
        <v>31</v>
      </c>
      <c r="C9" s="2" t="s">
        <v>27</v>
      </c>
      <c r="D9" s="2" t="s">
        <v>33</v>
      </c>
      <c r="E9" s="2" t="s">
        <v>15</v>
      </c>
      <c r="F9" s="2">
        <v>964</v>
      </c>
      <c r="G9" s="2" t="s">
        <v>16</v>
      </c>
      <c r="H9" s="2">
        <v>571</v>
      </c>
      <c r="I9" s="2">
        <v>278</v>
      </c>
      <c r="J9" s="2">
        <v>0</v>
      </c>
      <c r="K9" s="2" t="s">
        <v>17</v>
      </c>
    </row>
    <row r="10" spans="1:11">
      <c r="A10" s="3" t="s">
        <v>30</v>
      </c>
      <c r="B10" s="3" t="s">
        <v>31</v>
      </c>
      <c r="C10" s="3" t="s">
        <v>29</v>
      </c>
      <c r="D10" s="3" t="s">
        <v>33</v>
      </c>
      <c r="E10" s="3" t="s">
        <v>15</v>
      </c>
      <c r="F10" s="3">
        <v>947</v>
      </c>
      <c r="G10" s="3" t="s">
        <v>16</v>
      </c>
      <c r="H10" s="3">
        <v>352</v>
      </c>
      <c r="I10" s="3">
        <v>333</v>
      </c>
      <c r="J10" s="3">
        <v>0</v>
      </c>
      <c r="K10" s="3" t="s">
        <v>17</v>
      </c>
    </row>
    <row r="11" spans="1:11">
      <c r="A11" s="2" t="s">
        <v>30</v>
      </c>
      <c r="B11" s="2" t="s">
        <v>31</v>
      </c>
      <c r="C11" s="2" t="s">
        <v>13</v>
      </c>
      <c r="D11" s="2" t="s">
        <v>34</v>
      </c>
      <c r="E11" s="2" t="s">
        <v>15</v>
      </c>
      <c r="F11" s="2">
        <v>903</v>
      </c>
      <c r="G11" s="2" t="s">
        <v>16</v>
      </c>
      <c r="H11" s="2">
        <v>371</v>
      </c>
      <c r="I11" s="2">
        <v>254</v>
      </c>
      <c r="J11" s="2">
        <v>0</v>
      </c>
      <c r="K11" s="2" t="s">
        <v>17</v>
      </c>
    </row>
    <row r="12" spans="1:11">
      <c r="A12" s="3" t="s">
        <v>30</v>
      </c>
      <c r="B12" s="3" t="s">
        <v>31</v>
      </c>
      <c r="C12" s="3" t="s">
        <v>23</v>
      </c>
      <c r="D12" s="3" t="s">
        <v>34</v>
      </c>
      <c r="E12" s="3" t="s">
        <v>15</v>
      </c>
      <c r="F12" s="3">
        <v>980</v>
      </c>
      <c r="G12" s="3" t="s">
        <v>16</v>
      </c>
      <c r="H12" s="3">
        <v>448</v>
      </c>
      <c r="I12" s="3">
        <v>273</v>
      </c>
      <c r="J12" s="3">
        <v>0</v>
      </c>
      <c r="K12" s="3" t="s">
        <v>17</v>
      </c>
    </row>
    <row r="13" spans="1:11">
      <c r="A13" s="2" t="s">
        <v>30</v>
      </c>
      <c r="B13" s="2" t="s">
        <v>31</v>
      </c>
      <c r="C13" s="2" t="s">
        <v>27</v>
      </c>
      <c r="D13" s="2" t="s">
        <v>25</v>
      </c>
      <c r="E13" s="2" t="s">
        <v>15</v>
      </c>
      <c r="F13" s="2">
        <v>574</v>
      </c>
      <c r="G13" s="2" t="s">
        <v>16</v>
      </c>
      <c r="H13" s="2">
        <v>505</v>
      </c>
      <c r="I13" s="2">
        <v>292</v>
      </c>
      <c r="J13" s="2">
        <v>0</v>
      </c>
      <c r="K13" s="2" t="s">
        <v>17</v>
      </c>
    </row>
    <row r="14" spans="1:11">
      <c r="A14" s="3" t="s">
        <v>30</v>
      </c>
      <c r="B14" s="3" t="s">
        <v>31</v>
      </c>
      <c r="C14" s="3" t="s">
        <v>29</v>
      </c>
      <c r="D14" s="3" t="s">
        <v>25</v>
      </c>
      <c r="E14" s="3" t="s">
        <v>15</v>
      </c>
      <c r="F14" s="3">
        <v>765</v>
      </c>
      <c r="G14" s="3" t="s">
        <v>16</v>
      </c>
      <c r="H14" s="3">
        <v>646</v>
      </c>
      <c r="I14" s="3">
        <v>246</v>
      </c>
      <c r="J14" s="3">
        <v>0</v>
      </c>
      <c r="K14" s="3" t="s">
        <v>17</v>
      </c>
    </row>
    <row r="15" spans="1:11">
      <c r="A15" s="3" t="s">
        <v>30</v>
      </c>
      <c r="B15" s="3" t="s">
        <v>31</v>
      </c>
      <c r="C15" s="3" t="s">
        <v>23</v>
      </c>
      <c r="D15" s="3" t="s">
        <v>38</v>
      </c>
      <c r="E15" s="3" t="s">
        <v>15</v>
      </c>
      <c r="F15" s="3">
        <v>915</v>
      </c>
      <c r="G15" s="3" t="s">
        <v>16</v>
      </c>
      <c r="H15" s="3">
        <v>258</v>
      </c>
      <c r="I15" s="3">
        <v>136</v>
      </c>
      <c r="J15" s="3">
        <v>0</v>
      </c>
      <c r="K15" s="3" t="s">
        <v>17</v>
      </c>
    </row>
    <row r="16" spans="1:11">
      <c r="A16" s="3" t="s">
        <v>30</v>
      </c>
      <c r="B16" s="3" t="s">
        <v>31</v>
      </c>
      <c r="C16" s="3" t="s">
        <v>29</v>
      </c>
      <c r="D16" s="3" t="s">
        <v>38</v>
      </c>
      <c r="E16" s="3" t="s">
        <v>15</v>
      </c>
      <c r="F16" s="3">
        <v>862</v>
      </c>
      <c r="G16" s="3" t="s">
        <v>16</v>
      </c>
      <c r="H16" s="3">
        <v>407</v>
      </c>
      <c r="I16" s="3">
        <v>294</v>
      </c>
      <c r="J16" s="3">
        <v>0</v>
      </c>
      <c r="K16" s="3" t="s">
        <v>17</v>
      </c>
    </row>
    <row r="17" spans="1:11">
      <c r="A17" s="2" t="s">
        <v>30</v>
      </c>
      <c r="B17" s="2" t="s">
        <v>31</v>
      </c>
      <c r="C17" s="2" t="s">
        <v>13</v>
      </c>
      <c r="D17" s="2" t="s">
        <v>20</v>
      </c>
      <c r="E17" s="2" t="s">
        <v>15</v>
      </c>
      <c r="F17" s="2">
        <v>705</v>
      </c>
      <c r="G17" s="2" t="s">
        <v>16</v>
      </c>
      <c r="H17" s="2">
        <v>449</v>
      </c>
      <c r="I17" s="2">
        <v>267</v>
      </c>
      <c r="J17" s="2">
        <v>0</v>
      </c>
      <c r="K17" s="2" t="s">
        <v>17</v>
      </c>
    </row>
    <row r="18" spans="1:11">
      <c r="A18" s="2" t="s">
        <v>30</v>
      </c>
      <c r="B18" s="2" t="s">
        <v>31</v>
      </c>
      <c r="C18" s="2" t="s">
        <v>27</v>
      </c>
      <c r="D18" s="2" t="s">
        <v>39</v>
      </c>
      <c r="E18" s="2" t="s">
        <v>15</v>
      </c>
      <c r="F18" s="2">
        <v>556</v>
      </c>
      <c r="G18" s="2" t="s">
        <v>16</v>
      </c>
      <c r="H18" s="2">
        <v>471</v>
      </c>
      <c r="I18" s="2">
        <v>289</v>
      </c>
      <c r="J18" s="2">
        <v>0</v>
      </c>
      <c r="K18" s="2" t="s">
        <v>17</v>
      </c>
    </row>
    <row r="19" spans="1:11">
      <c r="A19" s="2" t="s">
        <v>30</v>
      </c>
      <c r="B19" s="2" t="s">
        <v>31</v>
      </c>
      <c r="C19" s="2" t="s">
        <v>13</v>
      </c>
      <c r="D19" s="2" t="s">
        <v>35</v>
      </c>
      <c r="E19" s="2" t="s">
        <v>15</v>
      </c>
      <c r="F19" s="2">
        <v>972</v>
      </c>
      <c r="G19" s="2" t="s">
        <v>16</v>
      </c>
      <c r="H19" s="2">
        <v>498</v>
      </c>
      <c r="I19" s="2">
        <v>294</v>
      </c>
      <c r="J19" s="2">
        <v>0</v>
      </c>
      <c r="K19" s="2" t="s">
        <v>17</v>
      </c>
    </row>
    <row r="20" spans="1:11">
      <c r="A20" s="3" t="s">
        <v>30</v>
      </c>
      <c r="B20" s="3" t="s">
        <v>31</v>
      </c>
      <c r="C20" s="3" t="s">
        <v>23</v>
      </c>
      <c r="D20" s="3" t="s">
        <v>35</v>
      </c>
      <c r="E20" s="3" t="s">
        <v>15</v>
      </c>
      <c r="F20" s="3">
        <v>904</v>
      </c>
      <c r="G20" s="3" t="s">
        <v>16</v>
      </c>
      <c r="H20" s="3">
        <v>418</v>
      </c>
      <c r="I20" s="3">
        <v>239</v>
      </c>
      <c r="J20" s="3">
        <v>0</v>
      </c>
      <c r="K20" s="3" t="s">
        <v>17</v>
      </c>
    </row>
    <row r="21" spans="1:11">
      <c r="A21" s="2" t="s">
        <v>30</v>
      </c>
      <c r="B21" s="2" t="s">
        <v>31</v>
      </c>
      <c r="C21" s="2" t="s">
        <v>27</v>
      </c>
      <c r="D21" s="2" t="s">
        <v>35</v>
      </c>
      <c r="E21" s="2" t="s">
        <v>15</v>
      </c>
      <c r="F21" s="2">
        <v>819</v>
      </c>
      <c r="G21" s="2" t="s">
        <v>16</v>
      </c>
      <c r="H21" s="2">
        <v>487</v>
      </c>
      <c r="I21" s="2">
        <v>290</v>
      </c>
      <c r="J21" s="2">
        <v>0</v>
      </c>
      <c r="K21" s="2" t="s">
        <v>17</v>
      </c>
    </row>
    <row r="22" spans="1:11">
      <c r="A22" s="3" t="s">
        <v>30</v>
      </c>
      <c r="B22" s="3" t="s">
        <v>31</v>
      </c>
      <c r="C22" s="3" t="s">
        <v>29</v>
      </c>
      <c r="D22" s="3" t="s">
        <v>35</v>
      </c>
      <c r="E22" s="3" t="s">
        <v>15</v>
      </c>
      <c r="F22" s="3">
        <v>895</v>
      </c>
      <c r="G22" s="3" t="s">
        <v>16</v>
      </c>
      <c r="H22" s="3">
        <v>427</v>
      </c>
      <c r="I22" s="3">
        <v>341</v>
      </c>
      <c r="J22" s="3">
        <v>0</v>
      </c>
      <c r="K22" s="3" t="s">
        <v>17</v>
      </c>
    </row>
    <row r="23" spans="1:11">
      <c r="A23" s="2" t="s">
        <v>30</v>
      </c>
      <c r="B23" s="2" t="s">
        <v>31</v>
      </c>
      <c r="C23" s="2" t="s">
        <v>13</v>
      </c>
      <c r="D23" s="2" t="s">
        <v>36</v>
      </c>
      <c r="E23" s="2" t="s">
        <v>15</v>
      </c>
      <c r="F23" s="2">
        <v>854</v>
      </c>
      <c r="G23" s="2" t="s">
        <v>16</v>
      </c>
      <c r="H23" s="2">
        <v>405</v>
      </c>
      <c r="I23" s="2">
        <v>348</v>
      </c>
      <c r="J23" s="2">
        <v>0</v>
      </c>
      <c r="K23" s="2" t="s">
        <v>17</v>
      </c>
    </row>
    <row r="24" spans="1:11">
      <c r="A24" s="3" t="s">
        <v>30</v>
      </c>
      <c r="B24" s="3" t="s">
        <v>31</v>
      </c>
      <c r="C24" s="3" t="s">
        <v>29</v>
      </c>
      <c r="D24" s="3" t="s">
        <v>36</v>
      </c>
      <c r="E24" s="3" t="s">
        <v>15</v>
      </c>
      <c r="F24" s="3">
        <v>944</v>
      </c>
      <c r="G24" s="3" t="s">
        <v>16</v>
      </c>
      <c r="H24" s="3">
        <v>304</v>
      </c>
      <c r="I24" s="3">
        <v>182</v>
      </c>
      <c r="J24" s="3">
        <v>0</v>
      </c>
      <c r="K24" s="3" t="s">
        <v>17</v>
      </c>
    </row>
    <row r="25" spans="1:11">
      <c r="A25" s="3" t="s">
        <v>30</v>
      </c>
      <c r="B25" s="3" t="s">
        <v>31</v>
      </c>
      <c r="C25" s="3" t="s">
        <v>23</v>
      </c>
      <c r="D25" s="3" t="s">
        <v>26</v>
      </c>
      <c r="E25" s="3" t="s">
        <v>15</v>
      </c>
      <c r="F25" s="3">
        <v>493</v>
      </c>
      <c r="G25" s="3" t="s">
        <v>16</v>
      </c>
      <c r="H25" s="3">
        <v>558</v>
      </c>
      <c r="I25" s="3">
        <v>311</v>
      </c>
      <c r="J25" s="3">
        <v>0</v>
      </c>
      <c r="K25" s="3" t="s">
        <v>17</v>
      </c>
    </row>
    <row r="26" spans="1:11">
      <c r="A26" s="2" t="s">
        <v>30</v>
      </c>
      <c r="B26" s="2" t="s">
        <v>31</v>
      </c>
      <c r="C26" s="2" t="s">
        <v>27</v>
      </c>
      <c r="D26" s="2" t="s">
        <v>40</v>
      </c>
      <c r="E26" s="2" t="s">
        <v>15</v>
      </c>
      <c r="F26" s="2">
        <v>967</v>
      </c>
      <c r="G26" s="2" t="s">
        <v>16</v>
      </c>
      <c r="H26" s="2">
        <v>516</v>
      </c>
      <c r="I26" s="2">
        <v>223</v>
      </c>
      <c r="J26" s="2">
        <v>0</v>
      </c>
      <c r="K26" s="2" t="s">
        <v>17</v>
      </c>
    </row>
  </sheetData>
  <sortState ref="A3:K26">
    <sortCondition ref="D3"/>
  </sortSt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B2:K24"/>
  <sheetViews>
    <sheetView workbookViewId="0">
      <selection activeCell="G22" sqref="G22"/>
    </sheetView>
  </sheetViews>
  <sheetFormatPr defaultRowHeight="15"/>
  <cols>
    <col min="2" max="2" width="11.42578125" bestFit="1" customWidth="1"/>
    <col min="3" max="3" width="16.85546875" customWidth="1"/>
    <col min="4" max="4" width="15.140625" customWidth="1"/>
    <col min="5" max="8" width="8.140625" customWidth="1"/>
    <col min="9" max="10" width="8.7109375" customWidth="1"/>
  </cols>
  <sheetData>
    <row r="2" spans="2:11">
      <c r="B2" t="s">
        <v>327</v>
      </c>
    </row>
    <row r="4" spans="2:11" ht="60">
      <c r="B4" s="65"/>
      <c r="C4" s="66" t="s">
        <v>313</v>
      </c>
      <c r="D4" s="66" t="s">
        <v>315</v>
      </c>
      <c r="E4" s="66" t="s">
        <v>317</v>
      </c>
      <c r="F4" s="66" t="s">
        <v>326</v>
      </c>
      <c r="G4" s="66" t="s">
        <v>318</v>
      </c>
      <c r="H4" s="66" t="s">
        <v>325</v>
      </c>
      <c r="I4" s="66" t="s">
        <v>324</v>
      </c>
      <c r="J4" s="66" t="s">
        <v>323</v>
      </c>
    </row>
    <row r="5" spans="2:11">
      <c r="B5" s="65" t="s">
        <v>322</v>
      </c>
      <c r="C5" s="65" t="s">
        <v>320</v>
      </c>
      <c r="D5" s="65" t="s">
        <v>321</v>
      </c>
      <c r="E5" s="67">
        <v>5</v>
      </c>
      <c r="F5" s="67">
        <v>740</v>
      </c>
      <c r="G5" s="67">
        <v>250</v>
      </c>
      <c r="H5" s="67">
        <f>F5+(G5*4)</f>
        <v>1740</v>
      </c>
      <c r="I5" s="67">
        <f>F5+(G5*5)</f>
        <v>1990</v>
      </c>
      <c r="J5" s="67">
        <f>F5+(G5*20)</f>
        <v>5740</v>
      </c>
    </row>
    <row r="6" spans="2:11">
      <c r="B6" s="65" t="s">
        <v>319</v>
      </c>
      <c r="C6" s="65" t="s">
        <v>320</v>
      </c>
      <c r="D6" s="65" t="s">
        <v>321</v>
      </c>
      <c r="E6" s="67">
        <v>9</v>
      </c>
      <c r="F6" s="67">
        <v>990</v>
      </c>
      <c r="G6" s="67">
        <v>250</v>
      </c>
      <c r="H6" s="67">
        <f>F6</f>
        <v>990</v>
      </c>
      <c r="I6" s="67">
        <f>F6+(1*G6)</f>
        <v>1240</v>
      </c>
      <c r="J6" s="67">
        <f>F6+(G6*16)</f>
        <v>4990</v>
      </c>
    </row>
    <row r="9" spans="2:11">
      <c r="B9" s="65" t="s">
        <v>312</v>
      </c>
      <c r="C9" s="65" t="s">
        <v>314</v>
      </c>
      <c r="D9" s="65" t="s">
        <v>316</v>
      </c>
      <c r="E9" s="65">
        <v>25</v>
      </c>
      <c r="F9" s="68">
        <v>1490</v>
      </c>
      <c r="G9" s="65">
        <v>250</v>
      </c>
    </row>
    <row r="12" spans="2:11">
      <c r="B12" t="s">
        <v>249</v>
      </c>
    </row>
    <row r="14" spans="2:11" ht="60">
      <c r="B14" s="65"/>
      <c r="C14" s="66" t="s">
        <v>313</v>
      </c>
      <c r="D14" s="66" t="s">
        <v>315</v>
      </c>
      <c r="E14" s="66" t="s">
        <v>317</v>
      </c>
      <c r="F14" s="66" t="s">
        <v>326</v>
      </c>
      <c r="G14" s="66" t="s">
        <v>318</v>
      </c>
      <c r="H14" s="69" t="s">
        <v>330</v>
      </c>
      <c r="I14" s="66" t="s">
        <v>325</v>
      </c>
      <c r="J14" s="70"/>
      <c r="K14" s="70"/>
    </row>
    <row r="15" spans="2:11">
      <c r="B15" s="65" t="s">
        <v>328</v>
      </c>
      <c r="C15" s="72" t="s">
        <v>329</v>
      </c>
      <c r="D15" s="72"/>
      <c r="E15" s="65">
        <v>1</v>
      </c>
      <c r="F15" s="65">
        <v>299</v>
      </c>
      <c r="G15" s="65">
        <f>0.5*1000</f>
        <v>500</v>
      </c>
      <c r="H15" s="65">
        <f>F15+(G15*1)</f>
        <v>799</v>
      </c>
      <c r="I15" s="65">
        <f>F15+(G15*8)</f>
        <v>4299</v>
      </c>
    </row>
    <row r="16" spans="2:11">
      <c r="B16" s="65" t="s">
        <v>331</v>
      </c>
      <c r="C16" s="72"/>
      <c r="D16" s="72"/>
      <c r="E16" s="65">
        <v>2</v>
      </c>
      <c r="F16" s="65">
        <v>500</v>
      </c>
      <c r="G16" s="65">
        <f>0.3*1000</f>
        <v>300</v>
      </c>
      <c r="H16" s="65">
        <f>F16</f>
        <v>500</v>
      </c>
      <c r="I16" s="65">
        <f>F16+(G16*7)</f>
        <v>2600</v>
      </c>
    </row>
    <row r="19" spans="2:9">
      <c r="B19" t="s">
        <v>252</v>
      </c>
    </row>
    <row r="21" spans="2:9" ht="60">
      <c r="B21" s="65"/>
      <c r="C21" s="66" t="s">
        <v>313</v>
      </c>
      <c r="D21" s="66" t="s">
        <v>315</v>
      </c>
      <c r="E21" s="66" t="s">
        <v>317</v>
      </c>
      <c r="F21" s="66" t="s">
        <v>326</v>
      </c>
      <c r="G21" s="66" t="s">
        <v>318</v>
      </c>
      <c r="H21" s="69" t="s">
        <v>334</v>
      </c>
      <c r="I21" s="66" t="s">
        <v>325</v>
      </c>
    </row>
    <row r="22" spans="2:9">
      <c r="B22" s="65" t="s">
        <v>332</v>
      </c>
      <c r="C22" s="80" t="s">
        <v>333</v>
      </c>
      <c r="D22" s="81"/>
      <c r="E22" s="65">
        <v>2.5</v>
      </c>
      <c r="F22" s="65">
        <v>475</v>
      </c>
      <c r="G22" s="65">
        <f>0.2*1000</f>
        <v>200</v>
      </c>
      <c r="H22" s="65">
        <f>F22+(1*G22)</f>
        <v>675</v>
      </c>
      <c r="I22" s="65">
        <f>F22+(G22*6.5)</f>
        <v>1775</v>
      </c>
    </row>
    <row r="23" spans="2:9">
      <c r="B23" s="65" t="s">
        <v>335</v>
      </c>
      <c r="C23" s="80" t="s">
        <v>333</v>
      </c>
      <c r="D23" s="81"/>
      <c r="E23" s="65">
        <v>3.5</v>
      </c>
      <c r="F23" s="65">
        <v>590</v>
      </c>
      <c r="G23" s="65">
        <f>0.2*1000</f>
        <v>200</v>
      </c>
      <c r="H23" s="65">
        <f>F23</f>
        <v>590</v>
      </c>
      <c r="I23" s="65">
        <f>F23+(G23*5.5)</f>
        <v>1690</v>
      </c>
    </row>
    <row r="24" spans="2:9">
      <c r="B24" s="71" t="s">
        <v>336</v>
      </c>
      <c r="C24" s="80" t="s">
        <v>333</v>
      </c>
      <c r="D24" s="81"/>
      <c r="E24" s="65">
        <v>9</v>
      </c>
      <c r="F24" s="65">
        <v>1290</v>
      </c>
      <c r="G24" s="65">
        <f>1.5*1000</f>
        <v>1500</v>
      </c>
      <c r="H24" s="65" t="s">
        <v>337</v>
      </c>
      <c r="I24" s="65">
        <f>F24</f>
        <v>1290</v>
      </c>
    </row>
  </sheetData>
  <mergeCells count="4">
    <mergeCell ref="C15:D16"/>
    <mergeCell ref="C23:D23"/>
    <mergeCell ref="C22:D22"/>
    <mergeCell ref="C24:D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85"/>
  <sheetViews>
    <sheetView topLeftCell="A28" workbookViewId="0">
      <selection activeCell="F81" sqref="F81:F85"/>
    </sheetView>
  </sheetViews>
  <sheetFormatPr defaultRowHeight="15"/>
  <sheetData>
    <row r="1" spans="1:1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</row>
    <row r="2" spans="1:11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4" t="s">
        <v>143</v>
      </c>
      <c r="B3" s="4" t="s">
        <v>144</v>
      </c>
      <c r="C3" s="4" t="s">
        <v>165</v>
      </c>
      <c r="D3" s="4" t="s">
        <v>32</v>
      </c>
      <c r="E3" s="4" t="s">
        <v>15</v>
      </c>
      <c r="F3" s="4">
        <v>1407</v>
      </c>
      <c r="G3" s="4" t="s">
        <v>16</v>
      </c>
      <c r="H3" s="4">
        <v>433</v>
      </c>
      <c r="I3" s="4">
        <v>254</v>
      </c>
      <c r="J3" s="4">
        <v>0</v>
      </c>
      <c r="K3" s="4" t="s">
        <v>17</v>
      </c>
    </row>
    <row r="4" spans="1:11">
      <c r="A4" s="4" t="s">
        <v>143</v>
      </c>
      <c r="B4" s="4" t="s">
        <v>144</v>
      </c>
      <c r="C4" s="4" t="s">
        <v>193</v>
      </c>
      <c r="D4" s="4" t="s">
        <v>32</v>
      </c>
      <c r="E4" s="4" t="s">
        <v>15</v>
      </c>
      <c r="F4" s="4">
        <v>1169</v>
      </c>
      <c r="G4" s="4" t="s">
        <v>16</v>
      </c>
      <c r="H4" s="4">
        <v>495</v>
      </c>
      <c r="I4" s="4">
        <v>356</v>
      </c>
      <c r="J4" s="4">
        <v>0</v>
      </c>
      <c r="K4" s="4" t="s">
        <v>17</v>
      </c>
    </row>
    <row r="5" spans="1:11">
      <c r="A5" s="4" t="s">
        <v>143</v>
      </c>
      <c r="B5" s="4" t="s">
        <v>144</v>
      </c>
      <c r="C5" s="4" t="s">
        <v>172</v>
      </c>
      <c r="D5" s="4" t="s">
        <v>24</v>
      </c>
      <c r="E5" s="4" t="s">
        <v>15</v>
      </c>
      <c r="F5" s="4">
        <v>635</v>
      </c>
      <c r="G5" s="4" t="s">
        <v>16</v>
      </c>
      <c r="H5" s="4">
        <v>357</v>
      </c>
      <c r="I5" s="4">
        <v>236</v>
      </c>
      <c r="J5" s="4">
        <v>0</v>
      </c>
      <c r="K5" s="4" t="s">
        <v>17</v>
      </c>
    </row>
    <row r="6" spans="1:11">
      <c r="A6" s="4" t="s">
        <v>143</v>
      </c>
      <c r="B6" s="4" t="s">
        <v>144</v>
      </c>
      <c r="C6" s="4" t="s">
        <v>179</v>
      </c>
      <c r="D6" s="4" t="s">
        <v>24</v>
      </c>
      <c r="E6" s="4" t="s">
        <v>15</v>
      </c>
      <c r="F6" s="4">
        <v>1316</v>
      </c>
      <c r="G6" s="4" t="s">
        <v>16</v>
      </c>
      <c r="H6" s="4">
        <v>485</v>
      </c>
      <c r="I6" s="4">
        <v>254</v>
      </c>
      <c r="J6" s="4">
        <v>0</v>
      </c>
      <c r="K6" s="4" t="s">
        <v>17</v>
      </c>
    </row>
    <row r="7" spans="1:11">
      <c r="A7" s="4" t="s">
        <v>143</v>
      </c>
      <c r="B7" s="4" t="s">
        <v>144</v>
      </c>
      <c r="C7" s="4" t="s">
        <v>185</v>
      </c>
      <c r="D7" s="4" t="s">
        <v>187</v>
      </c>
      <c r="E7" s="4" t="s">
        <v>15</v>
      </c>
      <c r="F7" s="4">
        <v>755</v>
      </c>
      <c r="G7" s="4" t="s">
        <v>16</v>
      </c>
      <c r="H7" s="4">
        <v>568</v>
      </c>
      <c r="I7" s="4">
        <v>296</v>
      </c>
      <c r="J7" s="4">
        <v>0</v>
      </c>
      <c r="K7" s="4" t="s">
        <v>17</v>
      </c>
    </row>
    <row r="8" spans="1:11">
      <c r="A8" s="4" t="s">
        <v>143</v>
      </c>
      <c r="B8" s="4" t="s">
        <v>144</v>
      </c>
      <c r="C8" s="4" t="s">
        <v>179</v>
      </c>
      <c r="D8" s="4" t="s">
        <v>182</v>
      </c>
      <c r="E8" s="4" t="s">
        <v>15</v>
      </c>
      <c r="F8" s="4">
        <v>1138</v>
      </c>
      <c r="G8" s="4" t="s">
        <v>16</v>
      </c>
      <c r="H8" s="4">
        <v>480</v>
      </c>
      <c r="I8" s="4">
        <v>165</v>
      </c>
      <c r="J8" s="4">
        <v>0</v>
      </c>
      <c r="K8" s="4" t="s">
        <v>17</v>
      </c>
    </row>
    <row r="9" spans="1:11">
      <c r="A9" s="4" t="s">
        <v>143</v>
      </c>
      <c r="B9" s="4" t="s">
        <v>144</v>
      </c>
      <c r="C9" s="4" t="s">
        <v>185</v>
      </c>
      <c r="D9" s="4" t="s">
        <v>173</v>
      </c>
      <c r="E9" s="4" t="s">
        <v>15</v>
      </c>
      <c r="F9" s="4">
        <v>390</v>
      </c>
      <c r="G9" s="4" t="s">
        <v>16</v>
      </c>
      <c r="H9" s="4">
        <v>578</v>
      </c>
      <c r="I9" s="4">
        <v>290</v>
      </c>
      <c r="J9" s="4">
        <v>0</v>
      </c>
      <c r="K9" s="4" t="s">
        <v>17</v>
      </c>
    </row>
    <row r="10" spans="1:11">
      <c r="A10" s="4" t="s">
        <v>143</v>
      </c>
      <c r="B10" s="4" t="s">
        <v>144</v>
      </c>
      <c r="C10" s="4" t="s">
        <v>172</v>
      </c>
      <c r="D10" s="4" t="s">
        <v>33</v>
      </c>
      <c r="E10" s="4" t="s">
        <v>15</v>
      </c>
      <c r="F10" s="4">
        <v>1438</v>
      </c>
      <c r="G10" s="4" t="s">
        <v>16</v>
      </c>
      <c r="H10" s="4">
        <v>400</v>
      </c>
      <c r="I10" s="4">
        <v>255</v>
      </c>
      <c r="J10" s="4">
        <v>0</v>
      </c>
      <c r="K10" s="4" t="s">
        <v>17</v>
      </c>
    </row>
    <row r="11" spans="1:11">
      <c r="A11" s="4" t="s">
        <v>143</v>
      </c>
      <c r="B11" s="4" t="s">
        <v>144</v>
      </c>
      <c r="C11" s="4" t="s">
        <v>152</v>
      </c>
      <c r="D11" s="4" t="s">
        <v>18</v>
      </c>
      <c r="E11" s="4" t="s">
        <v>15</v>
      </c>
      <c r="F11" s="4">
        <v>1043</v>
      </c>
      <c r="G11" s="4" t="s">
        <v>16</v>
      </c>
      <c r="H11" s="4">
        <v>500</v>
      </c>
      <c r="I11" s="4">
        <v>220</v>
      </c>
      <c r="J11" s="4">
        <v>0</v>
      </c>
      <c r="K11" s="4" t="s">
        <v>17</v>
      </c>
    </row>
    <row r="12" spans="1:11">
      <c r="A12" s="4" t="s">
        <v>143</v>
      </c>
      <c r="B12" s="4" t="s">
        <v>144</v>
      </c>
      <c r="C12" s="4" t="s">
        <v>179</v>
      </c>
      <c r="D12" s="4" t="s">
        <v>18</v>
      </c>
      <c r="E12" s="4" t="s">
        <v>15</v>
      </c>
      <c r="F12" s="4">
        <v>1415</v>
      </c>
      <c r="G12" s="4" t="s">
        <v>16</v>
      </c>
      <c r="H12" s="4">
        <v>460</v>
      </c>
      <c r="I12" s="4">
        <v>275</v>
      </c>
      <c r="J12" s="4">
        <v>0</v>
      </c>
      <c r="K12" s="4" t="s">
        <v>17</v>
      </c>
    </row>
    <row r="13" spans="1:11">
      <c r="A13" s="4" t="s">
        <v>143</v>
      </c>
      <c r="B13" s="4" t="s">
        <v>144</v>
      </c>
      <c r="C13" s="4" t="s">
        <v>193</v>
      </c>
      <c r="D13" s="4" t="s">
        <v>128</v>
      </c>
      <c r="E13" s="4" t="s">
        <v>15</v>
      </c>
      <c r="F13" s="4">
        <v>1283</v>
      </c>
      <c r="G13" s="4" t="s">
        <v>16</v>
      </c>
      <c r="H13" s="4">
        <v>582</v>
      </c>
      <c r="I13" s="4">
        <v>236</v>
      </c>
      <c r="J13" s="4">
        <v>0</v>
      </c>
      <c r="K13" s="4" t="s">
        <v>17</v>
      </c>
    </row>
    <row r="14" spans="1:11">
      <c r="A14" s="4" t="s">
        <v>143</v>
      </c>
      <c r="B14" s="4" t="s">
        <v>144</v>
      </c>
      <c r="C14" s="4" t="s">
        <v>165</v>
      </c>
      <c r="D14" s="4" t="s">
        <v>168</v>
      </c>
      <c r="E14" s="4" t="s">
        <v>15</v>
      </c>
      <c r="F14" s="4">
        <v>1767</v>
      </c>
      <c r="G14" s="4" t="s">
        <v>16</v>
      </c>
      <c r="H14" s="4">
        <v>520</v>
      </c>
      <c r="I14" s="4">
        <v>317</v>
      </c>
      <c r="J14" s="4">
        <v>0</v>
      </c>
      <c r="K14" s="4" t="s">
        <v>17</v>
      </c>
    </row>
    <row r="15" spans="1:11">
      <c r="A15" s="4" t="s">
        <v>143</v>
      </c>
      <c r="B15" s="4" t="s">
        <v>144</v>
      </c>
      <c r="C15" s="4" t="s">
        <v>179</v>
      </c>
      <c r="D15" s="4" t="s">
        <v>184</v>
      </c>
      <c r="E15" s="4" t="s">
        <v>15</v>
      </c>
      <c r="F15" s="4">
        <v>1241</v>
      </c>
      <c r="G15" s="4" t="s">
        <v>16</v>
      </c>
      <c r="H15" s="4">
        <v>472</v>
      </c>
      <c r="I15" s="4">
        <v>191</v>
      </c>
      <c r="J15" s="4">
        <v>0</v>
      </c>
      <c r="K15" s="4" t="s">
        <v>17</v>
      </c>
    </row>
    <row r="16" spans="1:11">
      <c r="A16" s="4" t="s">
        <v>143</v>
      </c>
      <c r="B16" s="4" t="s">
        <v>144</v>
      </c>
      <c r="C16" s="4" t="s">
        <v>165</v>
      </c>
      <c r="D16" s="4" t="s">
        <v>169</v>
      </c>
      <c r="E16" s="4" t="s">
        <v>15</v>
      </c>
      <c r="F16" s="4">
        <v>250</v>
      </c>
      <c r="G16" s="4" t="s">
        <v>16</v>
      </c>
      <c r="H16" s="4">
        <v>581</v>
      </c>
      <c r="I16" s="4">
        <v>320</v>
      </c>
      <c r="J16" s="4">
        <v>0</v>
      </c>
      <c r="K16" s="4" t="s">
        <v>17</v>
      </c>
    </row>
    <row r="17" spans="1:11">
      <c r="A17" s="4" t="s">
        <v>143</v>
      </c>
      <c r="B17" s="4" t="s">
        <v>144</v>
      </c>
      <c r="C17" s="4" t="s">
        <v>185</v>
      </c>
      <c r="D17" s="4" t="s">
        <v>169</v>
      </c>
      <c r="E17" s="4" t="s">
        <v>15</v>
      </c>
      <c r="F17" s="4">
        <v>1128</v>
      </c>
      <c r="G17" s="4" t="s">
        <v>16</v>
      </c>
      <c r="H17" s="4">
        <v>401</v>
      </c>
      <c r="I17" s="4">
        <v>198</v>
      </c>
      <c r="J17" s="4">
        <v>0</v>
      </c>
      <c r="K17" s="4" t="s">
        <v>17</v>
      </c>
    </row>
    <row r="18" spans="1:11">
      <c r="A18" s="4" t="s">
        <v>143</v>
      </c>
      <c r="B18" s="4" t="s">
        <v>144</v>
      </c>
      <c r="C18" s="4" t="s">
        <v>172</v>
      </c>
      <c r="D18" s="4" t="s">
        <v>176</v>
      </c>
      <c r="E18" s="4" t="s">
        <v>15</v>
      </c>
      <c r="F18" s="4">
        <v>1415</v>
      </c>
      <c r="G18" s="4" t="s">
        <v>16</v>
      </c>
      <c r="H18" s="4">
        <v>388</v>
      </c>
      <c r="I18" s="4">
        <v>216</v>
      </c>
      <c r="J18" s="4">
        <v>0</v>
      </c>
      <c r="K18" s="4" t="s">
        <v>17</v>
      </c>
    </row>
    <row r="19" spans="1:11">
      <c r="A19" s="4" t="s">
        <v>143</v>
      </c>
      <c r="B19" s="4" t="s">
        <v>144</v>
      </c>
      <c r="C19" s="4" t="s">
        <v>179</v>
      </c>
      <c r="D19" s="4" t="s">
        <v>157</v>
      </c>
      <c r="E19" s="4" t="s">
        <v>15</v>
      </c>
      <c r="F19" s="4">
        <v>1401</v>
      </c>
      <c r="G19" s="4" t="s">
        <v>16</v>
      </c>
      <c r="H19" s="4">
        <v>475</v>
      </c>
      <c r="I19" s="4">
        <v>204</v>
      </c>
      <c r="J19" s="4">
        <v>0</v>
      </c>
      <c r="K19" s="4" t="s">
        <v>17</v>
      </c>
    </row>
    <row r="20" spans="1:11">
      <c r="A20" s="4" t="s">
        <v>143</v>
      </c>
      <c r="B20" s="4" t="s">
        <v>144</v>
      </c>
      <c r="C20" s="4" t="s">
        <v>152</v>
      </c>
      <c r="D20" s="4" t="s">
        <v>158</v>
      </c>
      <c r="E20" s="4" t="s">
        <v>15</v>
      </c>
      <c r="F20" s="4">
        <v>1100</v>
      </c>
      <c r="G20" s="4" t="s">
        <v>16</v>
      </c>
      <c r="H20" s="4">
        <v>438</v>
      </c>
      <c r="I20" s="4">
        <v>283</v>
      </c>
      <c r="J20" s="4">
        <v>0</v>
      </c>
      <c r="K20" s="4" t="s">
        <v>17</v>
      </c>
    </row>
    <row r="21" spans="1:11">
      <c r="A21" s="4" t="s">
        <v>143</v>
      </c>
      <c r="B21" s="4" t="s">
        <v>144</v>
      </c>
      <c r="C21" s="4" t="s">
        <v>145</v>
      </c>
      <c r="D21" s="4" t="s">
        <v>147</v>
      </c>
      <c r="E21" s="4" t="s">
        <v>15</v>
      </c>
      <c r="F21" s="4">
        <v>1229</v>
      </c>
      <c r="G21" s="4" t="s">
        <v>16</v>
      </c>
      <c r="H21" s="4">
        <v>497</v>
      </c>
      <c r="I21" s="4">
        <v>81</v>
      </c>
      <c r="J21" s="4">
        <v>0</v>
      </c>
      <c r="K21" s="4" t="s">
        <v>17</v>
      </c>
    </row>
    <row r="22" spans="1:11">
      <c r="A22" s="4" t="s">
        <v>143</v>
      </c>
      <c r="B22" s="4" t="s">
        <v>144</v>
      </c>
      <c r="C22" s="4" t="s">
        <v>145</v>
      </c>
      <c r="D22" s="4" t="s">
        <v>38</v>
      </c>
      <c r="E22" s="4" t="s">
        <v>15</v>
      </c>
      <c r="F22" s="4">
        <v>1283</v>
      </c>
      <c r="G22" s="4" t="s">
        <v>16</v>
      </c>
      <c r="H22" s="4">
        <v>473</v>
      </c>
      <c r="I22" s="4">
        <v>230</v>
      </c>
      <c r="J22" s="4">
        <v>0</v>
      </c>
      <c r="K22" s="4" t="s">
        <v>17</v>
      </c>
    </row>
    <row r="23" spans="1:11">
      <c r="A23" s="4" t="s">
        <v>143</v>
      </c>
      <c r="B23" s="4" t="s">
        <v>144</v>
      </c>
      <c r="C23" s="4" t="s">
        <v>179</v>
      </c>
      <c r="D23" s="4" t="s">
        <v>38</v>
      </c>
      <c r="E23" s="4" t="s">
        <v>15</v>
      </c>
      <c r="F23" s="4">
        <v>1268</v>
      </c>
      <c r="G23" s="4" t="s">
        <v>16</v>
      </c>
      <c r="H23" s="4">
        <v>406</v>
      </c>
      <c r="I23" s="4">
        <v>231</v>
      </c>
      <c r="J23" s="4">
        <v>0</v>
      </c>
      <c r="K23" s="4" t="s">
        <v>17</v>
      </c>
    </row>
    <row r="24" spans="1:11">
      <c r="A24" s="4" t="s">
        <v>143</v>
      </c>
      <c r="B24" s="4" t="s">
        <v>144</v>
      </c>
      <c r="C24" s="4" t="s">
        <v>165</v>
      </c>
      <c r="D24" s="4" t="s">
        <v>102</v>
      </c>
      <c r="E24" s="4" t="s">
        <v>15</v>
      </c>
      <c r="F24" s="4">
        <v>1022</v>
      </c>
      <c r="G24" s="4" t="s">
        <v>16</v>
      </c>
      <c r="H24" s="4">
        <v>484</v>
      </c>
      <c r="I24" s="4">
        <v>270</v>
      </c>
      <c r="J24" s="4">
        <v>0</v>
      </c>
      <c r="K24" s="4" t="s">
        <v>17</v>
      </c>
    </row>
    <row r="25" spans="1:11">
      <c r="A25" s="4" t="s">
        <v>143</v>
      </c>
      <c r="B25" s="4" t="s">
        <v>144</v>
      </c>
      <c r="C25" s="4" t="s">
        <v>185</v>
      </c>
      <c r="D25" s="4" t="s">
        <v>103</v>
      </c>
      <c r="E25" s="4" t="s">
        <v>15</v>
      </c>
      <c r="F25" s="4">
        <v>1114</v>
      </c>
      <c r="G25" s="4" t="s">
        <v>16</v>
      </c>
      <c r="H25" s="4">
        <v>532</v>
      </c>
      <c r="I25" s="4">
        <v>227</v>
      </c>
      <c r="J25" s="4">
        <v>0</v>
      </c>
      <c r="K25" s="4" t="s">
        <v>17</v>
      </c>
    </row>
    <row r="26" spans="1:11">
      <c r="A26" s="4" t="s">
        <v>143</v>
      </c>
      <c r="B26" s="4" t="s">
        <v>144</v>
      </c>
      <c r="C26" s="4" t="s">
        <v>152</v>
      </c>
      <c r="D26" s="4" t="s">
        <v>160</v>
      </c>
      <c r="E26" s="4" t="s">
        <v>15</v>
      </c>
      <c r="F26" s="4">
        <v>1285</v>
      </c>
      <c r="G26" s="4" t="s">
        <v>16</v>
      </c>
      <c r="H26" s="4">
        <v>542</v>
      </c>
      <c r="I26" s="4">
        <v>217</v>
      </c>
      <c r="J26" s="4">
        <v>0</v>
      </c>
      <c r="K26" s="4" t="s">
        <v>17</v>
      </c>
    </row>
    <row r="27" spans="1:11">
      <c r="A27" s="4" t="s">
        <v>143</v>
      </c>
      <c r="B27" s="4" t="s">
        <v>144</v>
      </c>
      <c r="C27" s="4" t="s">
        <v>172</v>
      </c>
      <c r="D27" s="4" t="s">
        <v>160</v>
      </c>
      <c r="E27" s="4" t="s">
        <v>15</v>
      </c>
      <c r="F27" s="4">
        <v>1353</v>
      </c>
      <c r="G27" s="4" t="s">
        <v>16</v>
      </c>
      <c r="H27" s="4">
        <v>484</v>
      </c>
      <c r="I27" s="4">
        <v>124</v>
      </c>
      <c r="J27" s="4">
        <v>0</v>
      </c>
      <c r="K27" s="4" t="s">
        <v>17</v>
      </c>
    </row>
    <row r="28" spans="1:11">
      <c r="A28" s="4" t="s">
        <v>143</v>
      </c>
      <c r="B28" s="4" t="s">
        <v>144</v>
      </c>
      <c r="C28" s="4" t="s">
        <v>172</v>
      </c>
      <c r="D28" s="4" t="s">
        <v>105</v>
      </c>
      <c r="E28" s="4" t="s">
        <v>15</v>
      </c>
      <c r="F28" s="4">
        <v>1437</v>
      </c>
      <c r="G28" s="4" t="s">
        <v>16</v>
      </c>
      <c r="H28" s="4">
        <v>286</v>
      </c>
      <c r="I28" s="4">
        <v>198</v>
      </c>
      <c r="J28" s="4">
        <v>0</v>
      </c>
      <c r="K28" s="4" t="s">
        <v>17</v>
      </c>
    </row>
    <row r="29" spans="1:11">
      <c r="A29" s="4" t="s">
        <v>143</v>
      </c>
      <c r="B29" s="4" t="s">
        <v>144</v>
      </c>
      <c r="C29" s="4" t="s">
        <v>145</v>
      </c>
      <c r="D29" s="4" t="s">
        <v>35</v>
      </c>
      <c r="E29" s="4" t="s">
        <v>15</v>
      </c>
      <c r="F29" s="4">
        <v>1273</v>
      </c>
      <c r="G29" s="4" t="s">
        <v>16</v>
      </c>
      <c r="H29" s="4">
        <v>700</v>
      </c>
      <c r="I29" s="4">
        <v>219</v>
      </c>
      <c r="J29" s="4">
        <v>0</v>
      </c>
      <c r="K29" s="4" t="s">
        <v>17</v>
      </c>
    </row>
    <row r="30" spans="1:11">
      <c r="A30" s="4" t="s">
        <v>143</v>
      </c>
      <c r="B30" s="4" t="s">
        <v>144</v>
      </c>
      <c r="C30" s="4" t="s">
        <v>179</v>
      </c>
      <c r="D30" s="4" t="s">
        <v>21</v>
      </c>
      <c r="E30" s="4" t="s">
        <v>15</v>
      </c>
      <c r="F30" s="4">
        <v>1012</v>
      </c>
      <c r="G30" s="4" t="s">
        <v>16</v>
      </c>
      <c r="H30" s="4">
        <v>432</v>
      </c>
      <c r="I30" s="4">
        <v>154</v>
      </c>
      <c r="J30" s="4">
        <v>0</v>
      </c>
      <c r="K30" s="4" t="s">
        <v>17</v>
      </c>
    </row>
    <row r="31" spans="1:11">
      <c r="A31" s="4" t="s">
        <v>143</v>
      </c>
      <c r="B31" s="4" t="s">
        <v>144</v>
      </c>
      <c r="C31" s="4" t="s">
        <v>172</v>
      </c>
      <c r="D31" s="4" t="s">
        <v>177</v>
      </c>
      <c r="E31" s="4" t="s">
        <v>15</v>
      </c>
      <c r="F31" s="4">
        <v>1356</v>
      </c>
      <c r="G31" s="4" t="s">
        <v>16</v>
      </c>
      <c r="H31" s="4">
        <v>602</v>
      </c>
      <c r="I31" s="4">
        <v>187</v>
      </c>
      <c r="J31" s="4">
        <v>0</v>
      </c>
      <c r="K31" s="4" t="s">
        <v>17</v>
      </c>
    </row>
    <row r="32" spans="1:11">
      <c r="A32" s="4" t="s">
        <v>143</v>
      </c>
      <c r="B32" s="4" t="s">
        <v>144</v>
      </c>
      <c r="C32" s="4" t="s">
        <v>165</v>
      </c>
      <c r="D32" s="4" t="s">
        <v>170</v>
      </c>
      <c r="E32" s="4" t="s">
        <v>15</v>
      </c>
      <c r="F32" s="4">
        <v>987</v>
      </c>
      <c r="G32" s="4" t="s">
        <v>16</v>
      </c>
      <c r="H32" s="4">
        <v>493</v>
      </c>
      <c r="I32" s="4">
        <v>251</v>
      </c>
      <c r="J32" s="4">
        <v>0</v>
      </c>
      <c r="K32" s="4" t="s">
        <v>17</v>
      </c>
    </row>
    <row r="33" spans="1:11">
      <c r="A33" s="4" t="s">
        <v>143</v>
      </c>
      <c r="B33" s="4" t="s">
        <v>144</v>
      </c>
      <c r="C33" s="4" t="s">
        <v>185</v>
      </c>
      <c r="D33" s="4" t="s">
        <v>170</v>
      </c>
      <c r="E33" s="4" t="s">
        <v>15</v>
      </c>
      <c r="F33" s="4">
        <v>762</v>
      </c>
      <c r="G33" s="4" t="s">
        <v>16</v>
      </c>
      <c r="H33" s="4">
        <v>345</v>
      </c>
      <c r="I33" s="4">
        <v>210</v>
      </c>
      <c r="J33" s="4">
        <v>0</v>
      </c>
      <c r="K33" s="4" t="s">
        <v>17</v>
      </c>
    </row>
    <row r="34" spans="1:11">
      <c r="A34" s="4" t="s">
        <v>143</v>
      </c>
      <c r="B34" s="4" t="s">
        <v>144</v>
      </c>
      <c r="C34" s="4" t="s">
        <v>152</v>
      </c>
      <c r="D34" s="4" t="s">
        <v>162</v>
      </c>
      <c r="E34" s="4" t="s">
        <v>15</v>
      </c>
      <c r="F34" s="4">
        <v>1139</v>
      </c>
      <c r="G34" s="4" t="s">
        <v>16</v>
      </c>
      <c r="H34" s="4">
        <v>462</v>
      </c>
      <c r="I34" s="4">
        <v>385</v>
      </c>
      <c r="J34" s="4">
        <v>0</v>
      </c>
      <c r="K34" s="4" t="s">
        <v>17</v>
      </c>
    </row>
    <row r="35" spans="1:11">
      <c r="A35" s="4" t="s">
        <v>143</v>
      </c>
      <c r="B35" s="4" t="s">
        <v>144</v>
      </c>
      <c r="C35" s="4" t="s">
        <v>185</v>
      </c>
      <c r="D35" s="4" t="s">
        <v>192</v>
      </c>
      <c r="E35" s="4" t="s">
        <v>15</v>
      </c>
      <c r="F35" s="4">
        <v>665</v>
      </c>
      <c r="G35" s="4" t="s">
        <v>16</v>
      </c>
      <c r="H35" s="4">
        <v>560</v>
      </c>
      <c r="I35" s="4">
        <v>310</v>
      </c>
      <c r="J35" s="4">
        <v>0</v>
      </c>
      <c r="K35" s="4" t="s">
        <v>17</v>
      </c>
    </row>
    <row r="36" spans="1:11">
      <c r="A36" s="4" t="s">
        <v>143</v>
      </c>
      <c r="B36" s="4" t="s">
        <v>144</v>
      </c>
      <c r="C36" s="4" t="s">
        <v>172</v>
      </c>
      <c r="D36" s="4" t="s">
        <v>28</v>
      </c>
      <c r="E36" s="4" t="s">
        <v>15</v>
      </c>
      <c r="F36" s="4">
        <v>924</v>
      </c>
      <c r="G36" s="4" t="s">
        <v>16</v>
      </c>
      <c r="H36" s="4">
        <v>628</v>
      </c>
      <c r="I36" s="4">
        <v>176</v>
      </c>
      <c r="J36" s="4">
        <v>0</v>
      </c>
      <c r="K36" s="4" t="s">
        <v>17</v>
      </c>
    </row>
    <row r="37" spans="1:11">
      <c r="A37" s="4" t="s">
        <v>143</v>
      </c>
      <c r="B37" s="4" t="s">
        <v>144</v>
      </c>
      <c r="C37" s="4" t="s">
        <v>179</v>
      </c>
      <c r="D37" s="4" t="s">
        <v>28</v>
      </c>
      <c r="E37" s="4" t="s">
        <v>15</v>
      </c>
      <c r="F37" s="4">
        <v>879</v>
      </c>
      <c r="G37" s="4" t="s">
        <v>16</v>
      </c>
      <c r="H37" s="4">
        <v>567</v>
      </c>
      <c r="I37" s="4">
        <v>287</v>
      </c>
      <c r="J37" s="4">
        <v>0</v>
      </c>
      <c r="K37" s="4" t="s">
        <v>17</v>
      </c>
    </row>
    <row r="38" spans="1:11">
      <c r="A38" s="4" t="s">
        <v>143</v>
      </c>
      <c r="B38" s="4" t="s">
        <v>144</v>
      </c>
      <c r="C38" s="4" t="s">
        <v>145</v>
      </c>
      <c r="D38" s="4" t="s">
        <v>151</v>
      </c>
      <c r="E38" s="4" t="s">
        <v>15</v>
      </c>
      <c r="F38" s="4">
        <v>849</v>
      </c>
      <c r="G38" s="4" t="s">
        <v>16</v>
      </c>
      <c r="H38" s="4">
        <v>397</v>
      </c>
      <c r="I38" s="4">
        <v>192</v>
      </c>
      <c r="J38" s="4">
        <v>0</v>
      </c>
      <c r="K38" s="4" t="s">
        <v>17</v>
      </c>
    </row>
    <row r="39" spans="1:11">
      <c r="A39" s="4" t="s">
        <v>143</v>
      </c>
      <c r="B39" s="4" t="s">
        <v>144</v>
      </c>
      <c r="C39" s="4" t="s">
        <v>165</v>
      </c>
      <c r="D39" s="4" t="s">
        <v>151</v>
      </c>
      <c r="E39" s="4" t="s">
        <v>15</v>
      </c>
      <c r="F39" s="4">
        <v>1321</v>
      </c>
      <c r="G39" s="4" t="s">
        <v>16</v>
      </c>
      <c r="H39" s="4">
        <v>413</v>
      </c>
      <c r="I39" s="4">
        <v>184</v>
      </c>
      <c r="J39" s="4">
        <v>0</v>
      </c>
      <c r="K39" s="4" t="s">
        <v>17</v>
      </c>
    </row>
    <row r="40" spans="1:11">
      <c r="A40" s="4" t="s">
        <v>143</v>
      </c>
      <c r="B40" s="4" t="s">
        <v>144</v>
      </c>
      <c r="C40" s="4" t="s">
        <v>152</v>
      </c>
      <c r="D40" s="4" t="s">
        <v>164</v>
      </c>
      <c r="E40" s="4" t="s">
        <v>15</v>
      </c>
      <c r="F40" s="4">
        <v>925</v>
      </c>
      <c r="G40" s="4" t="s">
        <v>16</v>
      </c>
      <c r="H40" s="4">
        <v>499</v>
      </c>
      <c r="I40" s="4">
        <v>220</v>
      </c>
      <c r="J40" s="4">
        <v>0</v>
      </c>
      <c r="K40" s="4" t="s">
        <v>17</v>
      </c>
    </row>
    <row r="41" spans="1:1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>
      <c r="A42" s="4" t="s">
        <v>143</v>
      </c>
      <c r="B42" s="4" t="s">
        <v>144</v>
      </c>
      <c r="C42" s="4" t="s">
        <v>165</v>
      </c>
      <c r="D42" s="4" t="s">
        <v>166</v>
      </c>
      <c r="E42" s="4" t="s">
        <v>45</v>
      </c>
      <c r="F42" s="4">
        <v>3345</v>
      </c>
      <c r="G42" s="4" t="s">
        <v>16</v>
      </c>
      <c r="H42" s="4">
        <v>110</v>
      </c>
      <c r="I42" s="4">
        <v>46</v>
      </c>
      <c r="J42" s="4">
        <v>0</v>
      </c>
      <c r="K42" s="4" t="s">
        <v>17</v>
      </c>
    </row>
    <row r="43" spans="1:11">
      <c r="A43" s="4" t="s">
        <v>143</v>
      </c>
      <c r="B43" s="4" t="s">
        <v>144</v>
      </c>
      <c r="C43" s="4" t="s">
        <v>193</v>
      </c>
      <c r="D43" s="4" t="s">
        <v>166</v>
      </c>
      <c r="E43" s="4" t="s">
        <v>45</v>
      </c>
      <c r="F43" s="4">
        <v>2031</v>
      </c>
      <c r="G43" s="4" t="s">
        <v>16</v>
      </c>
      <c r="H43" s="4">
        <v>194</v>
      </c>
      <c r="I43" s="4">
        <v>170</v>
      </c>
      <c r="J43" s="4">
        <v>0</v>
      </c>
      <c r="K43" s="4" t="s">
        <v>17</v>
      </c>
    </row>
    <row r="44" spans="1:11">
      <c r="A44" s="4" t="s">
        <v>143</v>
      </c>
      <c r="B44" s="4" t="s">
        <v>144</v>
      </c>
      <c r="C44" s="4" t="s">
        <v>172</v>
      </c>
      <c r="D44" s="4" t="s">
        <v>126</v>
      </c>
      <c r="E44" s="4" t="s">
        <v>45</v>
      </c>
      <c r="F44" s="4">
        <v>942</v>
      </c>
      <c r="G44" s="4" t="s">
        <v>16</v>
      </c>
      <c r="H44" s="4">
        <v>260</v>
      </c>
      <c r="I44" s="4">
        <v>210</v>
      </c>
      <c r="J44" s="4">
        <v>0</v>
      </c>
      <c r="K44" s="4" t="s">
        <v>17</v>
      </c>
    </row>
    <row r="45" spans="1:11">
      <c r="A45" s="4" t="s">
        <v>143</v>
      </c>
      <c r="B45" s="4" t="s">
        <v>144</v>
      </c>
      <c r="C45" s="4" t="s">
        <v>179</v>
      </c>
      <c r="D45" s="4" t="s">
        <v>180</v>
      </c>
      <c r="E45" s="4" t="s">
        <v>45</v>
      </c>
      <c r="F45" s="4">
        <v>3182</v>
      </c>
      <c r="G45" s="4" t="s">
        <v>16</v>
      </c>
      <c r="H45" s="4">
        <v>232</v>
      </c>
      <c r="I45" s="4">
        <v>225</v>
      </c>
      <c r="J45" s="4">
        <v>0</v>
      </c>
      <c r="K45" s="4" t="s">
        <v>17</v>
      </c>
    </row>
    <row r="46" spans="1:11">
      <c r="A46" s="4" t="s">
        <v>143</v>
      </c>
      <c r="B46" s="4" t="s">
        <v>144</v>
      </c>
      <c r="C46" s="4" t="s">
        <v>185</v>
      </c>
      <c r="D46" s="4" t="s">
        <v>186</v>
      </c>
      <c r="E46" s="4" t="s">
        <v>45</v>
      </c>
      <c r="F46" s="4">
        <v>155</v>
      </c>
      <c r="G46" s="4" t="s">
        <v>16</v>
      </c>
      <c r="H46" s="4">
        <v>378</v>
      </c>
      <c r="I46" s="4">
        <v>333</v>
      </c>
      <c r="J46" s="4">
        <v>0</v>
      </c>
      <c r="K46" s="4" t="s">
        <v>17</v>
      </c>
    </row>
    <row r="47" spans="1:11">
      <c r="A47" s="4" t="s">
        <v>143</v>
      </c>
      <c r="B47" s="4" t="s">
        <v>144</v>
      </c>
      <c r="C47" s="4" t="s">
        <v>179</v>
      </c>
      <c r="D47" s="4" t="s">
        <v>181</v>
      </c>
      <c r="E47" s="4" t="s">
        <v>45</v>
      </c>
      <c r="F47" s="4">
        <v>143</v>
      </c>
      <c r="G47" s="4" t="s">
        <v>16</v>
      </c>
      <c r="H47" s="4">
        <v>214</v>
      </c>
      <c r="I47" s="4">
        <v>214</v>
      </c>
      <c r="J47" s="4">
        <v>0</v>
      </c>
      <c r="K47" s="4" t="s">
        <v>17</v>
      </c>
    </row>
    <row r="48" spans="1:11">
      <c r="A48" s="4" t="s">
        <v>143</v>
      </c>
      <c r="B48" s="4" t="s">
        <v>144</v>
      </c>
      <c r="C48" s="4" t="s">
        <v>185</v>
      </c>
      <c r="D48" s="4" t="s">
        <v>188</v>
      </c>
      <c r="E48" s="4" t="s">
        <v>45</v>
      </c>
      <c r="F48" s="4">
        <v>1343</v>
      </c>
      <c r="G48" s="4" t="s">
        <v>16</v>
      </c>
      <c r="H48" s="4">
        <v>138</v>
      </c>
      <c r="I48" s="4">
        <v>108</v>
      </c>
      <c r="J48" s="4">
        <v>0</v>
      </c>
      <c r="K48" s="4" t="s">
        <v>17</v>
      </c>
    </row>
    <row r="49" spans="1:11">
      <c r="A49" s="4" t="s">
        <v>143</v>
      </c>
      <c r="B49" s="4" t="s">
        <v>144</v>
      </c>
      <c r="C49" s="4" t="s">
        <v>172</v>
      </c>
      <c r="D49" s="4" t="s">
        <v>173</v>
      </c>
      <c r="E49" s="4" t="s">
        <v>45</v>
      </c>
      <c r="F49" s="4">
        <v>3360</v>
      </c>
      <c r="G49" s="4" t="s">
        <v>16</v>
      </c>
      <c r="H49" s="4">
        <v>103</v>
      </c>
      <c r="I49" s="4">
        <v>19</v>
      </c>
      <c r="J49" s="4">
        <v>0</v>
      </c>
      <c r="K49" s="4" t="s">
        <v>17</v>
      </c>
    </row>
    <row r="50" spans="1:11">
      <c r="A50" s="4" t="s">
        <v>143</v>
      </c>
      <c r="B50" s="4" t="s">
        <v>144</v>
      </c>
      <c r="C50" s="4" t="s">
        <v>152</v>
      </c>
      <c r="D50" s="4" t="s">
        <v>135</v>
      </c>
      <c r="E50" s="4" t="s">
        <v>45</v>
      </c>
      <c r="F50" s="4">
        <v>3200</v>
      </c>
      <c r="G50" s="4" t="s">
        <v>16</v>
      </c>
      <c r="H50" s="4">
        <v>187</v>
      </c>
      <c r="I50" s="4">
        <v>236</v>
      </c>
      <c r="J50" s="4">
        <v>0</v>
      </c>
      <c r="K50" s="4" t="s">
        <v>17</v>
      </c>
    </row>
    <row r="51" spans="1:11">
      <c r="A51" s="4" t="s">
        <v>143</v>
      </c>
      <c r="B51" s="4" t="s">
        <v>144</v>
      </c>
      <c r="C51" s="4" t="s">
        <v>179</v>
      </c>
      <c r="D51" s="4" t="s">
        <v>33</v>
      </c>
      <c r="E51" s="4" t="s">
        <v>45</v>
      </c>
      <c r="F51" s="4">
        <v>777</v>
      </c>
      <c r="G51" s="4" t="s">
        <v>16</v>
      </c>
      <c r="H51" s="4">
        <v>194</v>
      </c>
      <c r="I51" s="4">
        <v>152</v>
      </c>
      <c r="J51" s="4">
        <v>0</v>
      </c>
      <c r="K51" s="4" t="s">
        <v>17</v>
      </c>
    </row>
    <row r="52" spans="1:11">
      <c r="A52" s="4" t="s">
        <v>143</v>
      </c>
      <c r="B52" s="4" t="s">
        <v>144</v>
      </c>
      <c r="C52" s="4" t="s">
        <v>193</v>
      </c>
      <c r="D52" s="4" t="s">
        <v>140</v>
      </c>
      <c r="E52" s="4" t="s">
        <v>45</v>
      </c>
      <c r="F52" s="4">
        <v>143</v>
      </c>
      <c r="G52" s="4" t="s">
        <v>16</v>
      </c>
      <c r="H52" s="4">
        <v>425</v>
      </c>
      <c r="I52" s="4">
        <v>229</v>
      </c>
      <c r="J52" s="4">
        <v>0</v>
      </c>
      <c r="K52" s="4" t="s">
        <v>17</v>
      </c>
    </row>
    <row r="53" spans="1:11">
      <c r="A53" s="4" t="s">
        <v>143</v>
      </c>
      <c r="B53" s="4" t="s">
        <v>144</v>
      </c>
      <c r="C53" s="4" t="s">
        <v>165</v>
      </c>
      <c r="D53" s="4" t="s">
        <v>167</v>
      </c>
      <c r="E53" s="4" t="s">
        <v>45</v>
      </c>
      <c r="F53" s="4">
        <v>184</v>
      </c>
      <c r="G53" s="4" t="s">
        <v>16</v>
      </c>
      <c r="H53" s="4">
        <v>232</v>
      </c>
      <c r="I53" s="4">
        <v>230</v>
      </c>
      <c r="J53" s="4">
        <v>0</v>
      </c>
      <c r="K53" s="4" t="s">
        <v>17</v>
      </c>
    </row>
    <row r="54" spans="1:11">
      <c r="A54" s="4" t="s">
        <v>143</v>
      </c>
      <c r="B54" s="4" t="s">
        <v>144</v>
      </c>
      <c r="C54" s="4" t="s">
        <v>179</v>
      </c>
      <c r="D54" s="4" t="s">
        <v>183</v>
      </c>
      <c r="E54" s="4" t="s">
        <v>45</v>
      </c>
      <c r="F54" s="4">
        <v>3037</v>
      </c>
      <c r="G54" s="4" t="s">
        <v>16</v>
      </c>
      <c r="H54" s="4">
        <v>191</v>
      </c>
      <c r="I54" s="4">
        <v>147</v>
      </c>
      <c r="J54" s="4">
        <v>0</v>
      </c>
      <c r="K54" s="4" t="s">
        <v>17</v>
      </c>
    </row>
    <row r="55" spans="1:11">
      <c r="A55" s="4" t="s">
        <v>143</v>
      </c>
      <c r="B55" s="4" t="s">
        <v>144</v>
      </c>
      <c r="C55" s="4" t="s">
        <v>185</v>
      </c>
      <c r="D55" s="4" t="s">
        <v>189</v>
      </c>
      <c r="E55" s="4" t="s">
        <v>45</v>
      </c>
      <c r="F55" s="4">
        <v>2736</v>
      </c>
      <c r="G55" s="4" t="s">
        <v>16</v>
      </c>
      <c r="H55" s="4">
        <v>288</v>
      </c>
      <c r="I55" s="4">
        <v>274</v>
      </c>
      <c r="J55" s="4">
        <v>0</v>
      </c>
      <c r="K55" s="4" t="s">
        <v>17</v>
      </c>
    </row>
    <row r="56" spans="1:11">
      <c r="A56" s="4" t="s">
        <v>143</v>
      </c>
      <c r="B56" s="4" t="s">
        <v>144</v>
      </c>
      <c r="C56" s="4" t="s">
        <v>165</v>
      </c>
      <c r="D56" s="4" t="s">
        <v>137</v>
      </c>
      <c r="E56" s="4" t="s">
        <v>45</v>
      </c>
      <c r="F56" s="4">
        <v>184</v>
      </c>
      <c r="G56" s="4" t="s">
        <v>16</v>
      </c>
      <c r="H56" s="4">
        <v>176</v>
      </c>
      <c r="I56" s="4">
        <v>232</v>
      </c>
      <c r="J56" s="4">
        <v>0</v>
      </c>
      <c r="K56" s="4" t="s">
        <v>17</v>
      </c>
    </row>
    <row r="57" spans="1:11">
      <c r="A57" s="4" t="s">
        <v>143</v>
      </c>
      <c r="B57" s="4" t="s">
        <v>144</v>
      </c>
      <c r="C57" s="4" t="s">
        <v>152</v>
      </c>
      <c r="D57" s="4" t="s">
        <v>153</v>
      </c>
      <c r="E57" s="4" t="s">
        <v>45</v>
      </c>
      <c r="F57" s="4">
        <v>164</v>
      </c>
      <c r="G57" s="4" t="s">
        <v>16</v>
      </c>
      <c r="H57" s="4">
        <v>133</v>
      </c>
      <c r="I57" s="4">
        <v>135</v>
      </c>
      <c r="J57" s="4">
        <v>0</v>
      </c>
      <c r="K57" s="4" t="s">
        <v>17</v>
      </c>
    </row>
    <row r="58" spans="1:11">
      <c r="A58" s="4" t="s">
        <v>143</v>
      </c>
      <c r="B58" s="4" t="s">
        <v>144</v>
      </c>
      <c r="C58" s="4" t="s">
        <v>172</v>
      </c>
      <c r="D58" s="4" t="s">
        <v>174</v>
      </c>
      <c r="E58" s="4" t="s">
        <v>45</v>
      </c>
      <c r="F58" s="4">
        <v>3232</v>
      </c>
      <c r="G58" s="4" t="s">
        <v>16</v>
      </c>
      <c r="H58" s="4">
        <v>95</v>
      </c>
      <c r="I58" s="4">
        <v>2</v>
      </c>
      <c r="J58" s="4">
        <v>0</v>
      </c>
      <c r="K58" s="4" t="s">
        <v>17</v>
      </c>
    </row>
    <row r="59" spans="1:11">
      <c r="A59" s="4" t="s">
        <v>143</v>
      </c>
      <c r="B59" s="4" t="s">
        <v>144</v>
      </c>
      <c r="C59" s="4" t="s">
        <v>185</v>
      </c>
      <c r="D59" s="4" t="s">
        <v>190</v>
      </c>
      <c r="E59" s="4" t="s">
        <v>45</v>
      </c>
      <c r="F59" s="4">
        <v>3210</v>
      </c>
      <c r="G59" s="4" t="s">
        <v>16</v>
      </c>
      <c r="H59" s="4">
        <v>187</v>
      </c>
      <c r="I59" s="4">
        <v>170</v>
      </c>
      <c r="J59" s="4">
        <v>0</v>
      </c>
      <c r="K59" s="4" t="s">
        <v>17</v>
      </c>
    </row>
    <row r="60" spans="1:11">
      <c r="A60" s="4" t="s">
        <v>143</v>
      </c>
      <c r="B60" s="4" t="s">
        <v>144</v>
      </c>
      <c r="C60" s="4" t="s">
        <v>172</v>
      </c>
      <c r="D60" s="4" t="s">
        <v>175</v>
      </c>
      <c r="E60" s="4" t="s">
        <v>45</v>
      </c>
      <c r="F60" s="4">
        <v>3312</v>
      </c>
      <c r="G60" s="4" t="s">
        <v>16</v>
      </c>
      <c r="H60" s="4">
        <v>101</v>
      </c>
      <c r="I60" s="4">
        <v>19</v>
      </c>
      <c r="J60" s="4">
        <v>0</v>
      </c>
      <c r="K60" s="4" t="s">
        <v>17</v>
      </c>
    </row>
    <row r="61" spans="1:11">
      <c r="A61" s="4" t="s">
        <v>143</v>
      </c>
      <c r="B61" s="4" t="s">
        <v>144</v>
      </c>
      <c r="C61" s="4" t="s">
        <v>152</v>
      </c>
      <c r="D61" s="4" t="s">
        <v>154</v>
      </c>
      <c r="E61" s="4" t="s">
        <v>45</v>
      </c>
      <c r="F61" s="4">
        <v>3138</v>
      </c>
      <c r="G61" s="4" t="s">
        <v>16</v>
      </c>
      <c r="H61" s="4" t="s">
        <v>16</v>
      </c>
      <c r="I61" s="4" t="s">
        <v>16</v>
      </c>
      <c r="J61" s="4" t="s">
        <v>16</v>
      </c>
      <c r="K61" s="4" t="s">
        <v>16</v>
      </c>
    </row>
    <row r="62" spans="1:11">
      <c r="A62" s="4" t="s">
        <v>143</v>
      </c>
      <c r="B62" s="4" t="s">
        <v>144</v>
      </c>
      <c r="C62" s="4" t="s">
        <v>152</v>
      </c>
      <c r="D62" s="4" t="s">
        <v>155</v>
      </c>
      <c r="E62" s="4" t="s">
        <v>45</v>
      </c>
      <c r="F62" s="4">
        <v>3246</v>
      </c>
      <c r="G62" s="4" t="s">
        <v>16</v>
      </c>
      <c r="H62" s="4">
        <v>101</v>
      </c>
      <c r="I62" s="4" t="s">
        <v>16</v>
      </c>
      <c r="J62" s="4">
        <v>0</v>
      </c>
      <c r="K62" s="4" t="s">
        <v>16</v>
      </c>
    </row>
    <row r="63" spans="1:11">
      <c r="A63" s="4" t="s">
        <v>143</v>
      </c>
      <c r="B63" s="4" t="s">
        <v>144</v>
      </c>
      <c r="C63" s="4" t="s">
        <v>179</v>
      </c>
      <c r="D63" s="4" t="s">
        <v>155</v>
      </c>
      <c r="E63" s="4" t="s">
        <v>45</v>
      </c>
      <c r="F63" s="4">
        <v>3365</v>
      </c>
      <c r="G63" s="4" t="s">
        <v>16</v>
      </c>
      <c r="H63" s="4">
        <v>105</v>
      </c>
      <c r="I63" s="4">
        <v>18</v>
      </c>
      <c r="J63" s="4">
        <v>0</v>
      </c>
      <c r="K63" s="4" t="s">
        <v>17</v>
      </c>
    </row>
    <row r="64" spans="1:11">
      <c r="A64" s="4" t="s">
        <v>143</v>
      </c>
      <c r="B64" s="4" t="s">
        <v>144</v>
      </c>
      <c r="C64" s="4" t="s">
        <v>152</v>
      </c>
      <c r="D64" s="4" t="s">
        <v>156</v>
      </c>
      <c r="E64" s="4" t="s">
        <v>45</v>
      </c>
      <c r="F64" s="4">
        <v>3253</v>
      </c>
      <c r="G64" s="4" t="s">
        <v>16</v>
      </c>
      <c r="H64" s="4">
        <v>103</v>
      </c>
      <c r="I64" s="4">
        <v>19</v>
      </c>
      <c r="J64" s="4">
        <v>0</v>
      </c>
      <c r="K64" s="4" t="s">
        <v>17</v>
      </c>
    </row>
    <row r="65" spans="1:11">
      <c r="A65" s="4" t="s">
        <v>143</v>
      </c>
      <c r="B65" s="4" t="s">
        <v>144</v>
      </c>
      <c r="C65" s="4" t="s">
        <v>152</v>
      </c>
      <c r="D65" s="4" t="s">
        <v>157</v>
      </c>
      <c r="E65" s="4" t="s">
        <v>45</v>
      </c>
      <c r="F65" s="4">
        <v>3237</v>
      </c>
      <c r="G65" s="4" t="s">
        <v>16</v>
      </c>
      <c r="H65" s="4">
        <v>145</v>
      </c>
      <c r="I65" s="4">
        <v>143</v>
      </c>
      <c r="J65" s="4">
        <v>0</v>
      </c>
      <c r="K65" s="4" t="s">
        <v>17</v>
      </c>
    </row>
    <row r="66" spans="1:11">
      <c r="A66" s="4" t="s">
        <v>143</v>
      </c>
      <c r="B66" s="4" t="s">
        <v>144</v>
      </c>
      <c r="C66" s="4" t="s">
        <v>145</v>
      </c>
      <c r="D66" s="4" t="s">
        <v>146</v>
      </c>
      <c r="E66" s="4" t="s">
        <v>45</v>
      </c>
      <c r="F66" s="4">
        <v>3115</v>
      </c>
      <c r="G66" s="4" t="s">
        <v>16</v>
      </c>
      <c r="H66" s="4">
        <v>147</v>
      </c>
      <c r="I66" s="4">
        <v>95</v>
      </c>
      <c r="J66" s="4">
        <v>0</v>
      </c>
      <c r="K66" s="4" t="s">
        <v>17</v>
      </c>
    </row>
    <row r="67" spans="1:11">
      <c r="A67" s="4" t="s">
        <v>143</v>
      </c>
      <c r="B67" s="4" t="s">
        <v>144</v>
      </c>
      <c r="C67" s="4" t="s">
        <v>145</v>
      </c>
      <c r="D67" s="4" t="s">
        <v>148</v>
      </c>
      <c r="E67" s="4" t="s">
        <v>45</v>
      </c>
      <c r="F67" s="4">
        <v>3349</v>
      </c>
      <c r="G67" s="4" t="s">
        <v>16</v>
      </c>
      <c r="H67" s="4">
        <v>125</v>
      </c>
      <c r="I67" s="4">
        <v>104</v>
      </c>
      <c r="J67" s="4">
        <v>0</v>
      </c>
      <c r="K67" s="4" t="s">
        <v>17</v>
      </c>
    </row>
    <row r="68" spans="1:11">
      <c r="A68" s="4" t="s">
        <v>143</v>
      </c>
      <c r="B68" s="4" t="s">
        <v>144</v>
      </c>
      <c r="C68" s="4" t="s">
        <v>179</v>
      </c>
      <c r="D68" s="4" t="s">
        <v>138</v>
      </c>
      <c r="E68" s="4" t="s">
        <v>45</v>
      </c>
      <c r="F68" s="4">
        <v>2031</v>
      </c>
      <c r="G68" s="4" t="s">
        <v>16</v>
      </c>
      <c r="H68" s="4">
        <v>112</v>
      </c>
      <c r="I68" s="4">
        <v>38</v>
      </c>
      <c r="J68" s="4">
        <v>0</v>
      </c>
      <c r="K68" s="4" t="s">
        <v>17</v>
      </c>
    </row>
    <row r="69" spans="1:11">
      <c r="A69" s="4" t="s">
        <v>143</v>
      </c>
      <c r="B69" s="4" t="s">
        <v>144</v>
      </c>
      <c r="C69" s="4" t="s">
        <v>165</v>
      </c>
      <c r="D69" s="4" t="s">
        <v>38</v>
      </c>
      <c r="E69" s="4" t="s">
        <v>45</v>
      </c>
      <c r="F69" s="4">
        <v>748</v>
      </c>
      <c r="G69" s="4" t="s">
        <v>16</v>
      </c>
      <c r="H69" s="4">
        <v>133</v>
      </c>
      <c r="I69" s="4">
        <v>114</v>
      </c>
      <c r="J69" s="4">
        <v>0</v>
      </c>
      <c r="K69" s="4" t="s">
        <v>17</v>
      </c>
    </row>
    <row r="70" spans="1:11">
      <c r="A70" s="4" t="s">
        <v>143</v>
      </c>
      <c r="B70" s="4" t="s">
        <v>144</v>
      </c>
      <c r="C70" s="4" t="s">
        <v>185</v>
      </c>
      <c r="D70" s="4" t="s">
        <v>102</v>
      </c>
      <c r="E70" s="4" t="s">
        <v>45</v>
      </c>
      <c r="F70" s="4">
        <v>158</v>
      </c>
      <c r="G70" s="4" t="s">
        <v>16</v>
      </c>
      <c r="H70" s="4">
        <v>165</v>
      </c>
      <c r="I70" s="4">
        <v>130</v>
      </c>
      <c r="J70" s="4">
        <v>0</v>
      </c>
      <c r="K70" s="4" t="s">
        <v>17</v>
      </c>
    </row>
    <row r="71" spans="1:11">
      <c r="A71" s="4" t="s">
        <v>143</v>
      </c>
      <c r="B71" s="4" t="s">
        <v>144</v>
      </c>
      <c r="C71" s="4" t="s">
        <v>152</v>
      </c>
      <c r="D71" s="4" t="s">
        <v>159</v>
      </c>
      <c r="E71" s="4" t="s">
        <v>45</v>
      </c>
      <c r="F71" s="4">
        <v>166</v>
      </c>
      <c r="G71" s="4" t="s">
        <v>16</v>
      </c>
      <c r="H71" s="4">
        <v>151</v>
      </c>
      <c r="I71" s="4">
        <v>90</v>
      </c>
      <c r="J71" s="4">
        <v>0</v>
      </c>
      <c r="K71" s="4" t="s">
        <v>17</v>
      </c>
    </row>
    <row r="72" spans="1:11">
      <c r="A72" s="4" t="s">
        <v>143</v>
      </c>
      <c r="B72" s="4" t="s">
        <v>144</v>
      </c>
      <c r="C72" s="4" t="s">
        <v>172</v>
      </c>
      <c r="D72" s="4" t="s">
        <v>159</v>
      </c>
      <c r="E72" s="4" t="s">
        <v>45</v>
      </c>
      <c r="F72" s="4">
        <v>167</v>
      </c>
      <c r="G72" s="4" t="s">
        <v>16</v>
      </c>
      <c r="H72" s="4">
        <v>343</v>
      </c>
      <c r="I72" s="4">
        <v>256</v>
      </c>
      <c r="J72" s="4">
        <v>0</v>
      </c>
      <c r="K72" s="4" t="s">
        <v>17</v>
      </c>
    </row>
    <row r="73" spans="1:11">
      <c r="A73" s="4" t="s">
        <v>143</v>
      </c>
      <c r="B73" s="4" t="s">
        <v>144</v>
      </c>
      <c r="C73" s="4" t="s">
        <v>172</v>
      </c>
      <c r="D73" s="4" t="s">
        <v>104</v>
      </c>
      <c r="E73" s="4" t="s">
        <v>45</v>
      </c>
      <c r="F73" s="4">
        <v>3284</v>
      </c>
      <c r="G73" s="4" t="s">
        <v>16</v>
      </c>
      <c r="H73" s="4">
        <v>101</v>
      </c>
      <c r="I73" s="4">
        <v>18</v>
      </c>
      <c r="J73" s="4">
        <v>0</v>
      </c>
      <c r="K73" s="4" t="s">
        <v>17</v>
      </c>
    </row>
    <row r="74" spans="1:11">
      <c r="A74" s="4" t="s">
        <v>143</v>
      </c>
      <c r="B74" s="4" t="s">
        <v>144</v>
      </c>
      <c r="C74" s="4" t="s">
        <v>145</v>
      </c>
      <c r="D74" s="4" t="s">
        <v>149</v>
      </c>
      <c r="E74" s="4" t="s">
        <v>45</v>
      </c>
      <c r="F74" s="4">
        <v>3355</v>
      </c>
      <c r="G74" s="4" t="s">
        <v>16</v>
      </c>
      <c r="H74" s="4">
        <v>173</v>
      </c>
      <c r="I74" s="4">
        <v>116</v>
      </c>
      <c r="J74" s="4">
        <v>0</v>
      </c>
      <c r="K74" s="4" t="s">
        <v>17</v>
      </c>
    </row>
    <row r="75" spans="1:11">
      <c r="A75" s="4" t="s">
        <v>143</v>
      </c>
      <c r="B75" s="4" t="s">
        <v>144</v>
      </c>
      <c r="C75" s="4" t="s">
        <v>179</v>
      </c>
      <c r="D75" s="4" t="s">
        <v>149</v>
      </c>
      <c r="E75" s="4" t="s">
        <v>45</v>
      </c>
      <c r="F75" s="4">
        <v>2858</v>
      </c>
      <c r="G75" s="4" t="s">
        <v>16</v>
      </c>
      <c r="H75" s="4">
        <v>108</v>
      </c>
      <c r="I75" s="4">
        <v>29</v>
      </c>
      <c r="J75" s="4">
        <v>0</v>
      </c>
      <c r="K75" s="4" t="s">
        <v>17</v>
      </c>
    </row>
    <row r="76" spans="1:11">
      <c r="A76" s="4" t="s">
        <v>143</v>
      </c>
      <c r="B76" s="4" t="s">
        <v>144</v>
      </c>
      <c r="C76" s="4" t="s">
        <v>172</v>
      </c>
      <c r="D76" s="4" t="s">
        <v>35</v>
      </c>
      <c r="E76" s="4" t="s">
        <v>45</v>
      </c>
      <c r="F76" s="4">
        <v>632</v>
      </c>
      <c r="G76" s="4" t="s">
        <v>16</v>
      </c>
      <c r="H76" s="4">
        <v>212</v>
      </c>
      <c r="I76" s="4">
        <v>254</v>
      </c>
      <c r="J76" s="4">
        <v>0</v>
      </c>
      <c r="K76" s="4" t="s">
        <v>17</v>
      </c>
    </row>
    <row r="77" spans="1:11">
      <c r="A77" s="4" t="s">
        <v>143</v>
      </c>
      <c r="B77" s="4" t="s">
        <v>144</v>
      </c>
      <c r="C77" s="4" t="s">
        <v>185</v>
      </c>
      <c r="D77" s="4" t="s">
        <v>142</v>
      </c>
      <c r="E77" s="4" t="s">
        <v>45</v>
      </c>
      <c r="F77" s="4">
        <v>138</v>
      </c>
      <c r="G77" s="4" t="s">
        <v>16</v>
      </c>
      <c r="H77" s="4">
        <v>232</v>
      </c>
      <c r="I77" s="4">
        <v>220</v>
      </c>
      <c r="J77" s="4">
        <v>0</v>
      </c>
      <c r="K77" s="4" t="s">
        <v>17</v>
      </c>
    </row>
    <row r="78" spans="1:11">
      <c r="A78" s="4" t="s">
        <v>143</v>
      </c>
      <c r="B78" s="4" t="s">
        <v>144</v>
      </c>
      <c r="C78" s="4" t="s">
        <v>165</v>
      </c>
      <c r="D78" s="4" t="s">
        <v>132</v>
      </c>
      <c r="E78" s="4" t="s">
        <v>45</v>
      </c>
      <c r="F78" s="4">
        <v>239</v>
      </c>
      <c r="G78" s="4" t="s">
        <v>16</v>
      </c>
      <c r="H78" s="4">
        <v>249</v>
      </c>
      <c r="I78" s="4">
        <v>290</v>
      </c>
      <c r="J78" s="4">
        <v>0</v>
      </c>
      <c r="K78" s="4" t="s">
        <v>17</v>
      </c>
    </row>
    <row r="79" spans="1:11">
      <c r="A79" s="4" t="s">
        <v>143</v>
      </c>
      <c r="B79" s="4" t="s">
        <v>144</v>
      </c>
      <c r="C79" s="4" t="s">
        <v>152</v>
      </c>
      <c r="D79" s="4" t="s">
        <v>161</v>
      </c>
      <c r="E79" s="4" t="s">
        <v>45</v>
      </c>
      <c r="F79" s="4">
        <v>144</v>
      </c>
      <c r="G79" s="4" t="s">
        <v>16</v>
      </c>
      <c r="H79" s="4">
        <v>232</v>
      </c>
      <c r="I79" s="4">
        <v>272</v>
      </c>
      <c r="J79" s="4">
        <v>0</v>
      </c>
      <c r="K79" s="4" t="s">
        <v>17</v>
      </c>
    </row>
    <row r="80" spans="1:11">
      <c r="A80" s="4" t="s">
        <v>143</v>
      </c>
      <c r="B80" s="4" t="s">
        <v>144</v>
      </c>
      <c r="C80" s="4" t="s">
        <v>185</v>
      </c>
      <c r="D80" s="4" t="s">
        <v>191</v>
      </c>
      <c r="E80" s="4" t="s">
        <v>45</v>
      </c>
      <c r="F80" s="4">
        <v>1224</v>
      </c>
      <c r="G80" s="4" t="s">
        <v>16</v>
      </c>
      <c r="H80" s="4">
        <v>166</v>
      </c>
      <c r="I80" s="4">
        <v>205</v>
      </c>
      <c r="J80" s="4">
        <v>0</v>
      </c>
      <c r="K80" s="4" t="s">
        <v>17</v>
      </c>
    </row>
    <row r="81" spans="1:11">
      <c r="A81" s="4" t="s">
        <v>143</v>
      </c>
      <c r="B81" s="4" t="s">
        <v>144</v>
      </c>
      <c r="C81" s="4" t="s">
        <v>172</v>
      </c>
      <c r="D81" s="4" t="s">
        <v>178</v>
      </c>
      <c r="E81" s="4" t="s">
        <v>45</v>
      </c>
      <c r="F81" s="4">
        <v>3281</v>
      </c>
      <c r="G81" s="4" t="s">
        <v>16</v>
      </c>
      <c r="H81" s="4">
        <v>101</v>
      </c>
      <c r="I81" s="4">
        <v>19</v>
      </c>
      <c r="J81" s="4">
        <v>0</v>
      </c>
      <c r="K81" s="4" t="s">
        <v>17</v>
      </c>
    </row>
    <row r="82" spans="1:11">
      <c r="A82" s="4" t="s">
        <v>143</v>
      </c>
      <c r="B82" s="4" t="s">
        <v>144</v>
      </c>
      <c r="C82" s="4" t="s">
        <v>179</v>
      </c>
      <c r="D82" s="4" t="s">
        <v>178</v>
      </c>
      <c r="E82" s="4" t="s">
        <v>45</v>
      </c>
      <c r="F82" s="4">
        <v>3249</v>
      </c>
      <c r="G82" s="4" t="s">
        <v>16</v>
      </c>
      <c r="H82" s="4">
        <v>165</v>
      </c>
      <c r="I82" s="4">
        <v>130</v>
      </c>
      <c r="J82" s="4">
        <v>0</v>
      </c>
      <c r="K82" s="4" t="s">
        <v>17</v>
      </c>
    </row>
    <row r="83" spans="1:11">
      <c r="A83" s="4" t="s">
        <v>143</v>
      </c>
      <c r="B83" s="4" t="s">
        <v>144</v>
      </c>
      <c r="C83" s="4" t="s">
        <v>145</v>
      </c>
      <c r="D83" s="4" t="s">
        <v>150</v>
      </c>
      <c r="E83" s="4" t="s">
        <v>45</v>
      </c>
      <c r="F83" s="4">
        <v>3218</v>
      </c>
      <c r="G83" s="4" t="s">
        <v>16</v>
      </c>
      <c r="H83" s="4">
        <v>107</v>
      </c>
      <c r="I83" s="4">
        <v>37</v>
      </c>
      <c r="J83" s="4">
        <v>0</v>
      </c>
      <c r="K83" s="4" t="s">
        <v>17</v>
      </c>
    </row>
    <row r="84" spans="1:11">
      <c r="A84" s="4" t="s">
        <v>143</v>
      </c>
      <c r="B84" s="4" t="s">
        <v>144</v>
      </c>
      <c r="C84" s="4" t="s">
        <v>165</v>
      </c>
      <c r="D84" s="4" t="s">
        <v>171</v>
      </c>
      <c r="E84" s="4" t="s">
        <v>45</v>
      </c>
      <c r="F84" s="4">
        <v>156</v>
      </c>
      <c r="G84" s="4" t="s">
        <v>16</v>
      </c>
      <c r="H84" s="4">
        <v>206</v>
      </c>
      <c r="I84" s="4">
        <v>236</v>
      </c>
      <c r="J84" s="4">
        <v>0</v>
      </c>
      <c r="K84" s="4" t="s">
        <v>17</v>
      </c>
    </row>
    <row r="85" spans="1:11">
      <c r="A85" s="4" t="s">
        <v>143</v>
      </c>
      <c r="B85" s="4" t="s">
        <v>144</v>
      </c>
      <c r="C85" s="4" t="s">
        <v>152</v>
      </c>
      <c r="D85" s="4" t="s">
        <v>163</v>
      </c>
      <c r="E85" s="4" t="s">
        <v>45</v>
      </c>
      <c r="F85" s="4">
        <v>136</v>
      </c>
      <c r="G85" s="4" t="s">
        <v>16</v>
      </c>
      <c r="H85" s="4">
        <v>189</v>
      </c>
      <c r="I85" s="4">
        <v>205</v>
      </c>
      <c r="J85" s="4">
        <v>0</v>
      </c>
      <c r="K85" s="4" t="s">
        <v>17</v>
      </c>
    </row>
  </sheetData>
  <sortState ref="A42:K85">
    <sortCondition ref="D4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81"/>
  <sheetViews>
    <sheetView topLeftCell="A58" workbookViewId="0">
      <selection activeCellId="1" sqref="A43:K81 A1:K1"/>
    </sheetView>
  </sheetViews>
  <sheetFormatPr defaultRowHeight="15"/>
  <sheetData>
    <row r="1" spans="1:1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</row>
    <row r="2" spans="1:11">
      <c r="A2" s="4" t="s">
        <v>47</v>
      </c>
      <c r="B2" s="4" t="s">
        <v>48</v>
      </c>
      <c r="C2" s="4" t="s">
        <v>51</v>
      </c>
      <c r="D2" s="4" t="s">
        <v>53</v>
      </c>
      <c r="E2" s="4" t="s">
        <v>15</v>
      </c>
      <c r="F2" s="4">
        <v>238</v>
      </c>
      <c r="G2" s="4" t="s">
        <v>16</v>
      </c>
      <c r="H2" s="4">
        <v>641</v>
      </c>
      <c r="I2" s="4">
        <v>363</v>
      </c>
      <c r="J2" s="4">
        <v>0</v>
      </c>
      <c r="K2" s="4" t="s">
        <v>17</v>
      </c>
    </row>
    <row r="3" spans="1:11">
      <c r="A3" s="4" t="s">
        <v>47</v>
      </c>
      <c r="B3" s="4" t="s">
        <v>48</v>
      </c>
      <c r="C3" s="4" t="s">
        <v>51</v>
      </c>
      <c r="D3" s="4" t="s">
        <v>55</v>
      </c>
      <c r="E3" s="4" t="s">
        <v>15</v>
      </c>
      <c r="F3" s="4">
        <v>246</v>
      </c>
      <c r="G3" s="4" t="s">
        <v>16</v>
      </c>
      <c r="H3" s="4">
        <v>529</v>
      </c>
      <c r="I3" s="4">
        <v>260</v>
      </c>
      <c r="J3" s="4">
        <v>0</v>
      </c>
      <c r="K3" s="4" t="s">
        <v>17</v>
      </c>
    </row>
    <row r="4" spans="1:11">
      <c r="A4" s="4" t="s">
        <v>47</v>
      </c>
      <c r="B4" s="4" t="s">
        <v>48</v>
      </c>
      <c r="C4" s="4" t="s">
        <v>51</v>
      </c>
      <c r="D4" s="4" t="s">
        <v>59</v>
      </c>
      <c r="E4" s="4" t="s">
        <v>15</v>
      </c>
      <c r="F4" s="4">
        <v>556</v>
      </c>
      <c r="G4" s="4" t="s">
        <v>16</v>
      </c>
      <c r="H4" s="4">
        <v>726</v>
      </c>
      <c r="I4" s="4">
        <v>231</v>
      </c>
      <c r="J4" s="4">
        <v>0</v>
      </c>
      <c r="K4" s="4" t="s">
        <v>17</v>
      </c>
    </row>
    <row r="5" spans="1:11">
      <c r="A5" s="4" t="s">
        <v>47</v>
      </c>
      <c r="B5" s="4" t="s">
        <v>48</v>
      </c>
      <c r="C5" s="4" t="s">
        <v>51</v>
      </c>
      <c r="D5" s="4" t="s">
        <v>63</v>
      </c>
      <c r="E5" s="4" t="s">
        <v>15</v>
      </c>
      <c r="F5" s="4">
        <v>215</v>
      </c>
      <c r="G5" s="4" t="s">
        <v>16</v>
      </c>
      <c r="H5" s="4">
        <v>457</v>
      </c>
      <c r="I5" s="4">
        <v>283</v>
      </c>
      <c r="J5" s="4">
        <v>0</v>
      </c>
      <c r="K5" s="4" t="s">
        <v>17</v>
      </c>
    </row>
    <row r="6" spans="1:11">
      <c r="A6" s="4" t="s">
        <v>47</v>
      </c>
      <c r="B6" s="4" t="s">
        <v>48</v>
      </c>
      <c r="C6" s="4" t="s">
        <v>124</v>
      </c>
      <c r="D6" s="4" t="s">
        <v>127</v>
      </c>
      <c r="E6" s="4" t="s">
        <v>15</v>
      </c>
      <c r="F6" s="4">
        <v>555</v>
      </c>
      <c r="G6" s="4" t="s">
        <v>16</v>
      </c>
      <c r="H6" s="4">
        <v>519</v>
      </c>
      <c r="I6" s="4">
        <v>362</v>
      </c>
      <c r="J6" s="4">
        <v>0</v>
      </c>
      <c r="K6" s="4" t="s">
        <v>17</v>
      </c>
    </row>
    <row r="7" spans="1:11">
      <c r="A7" s="4" t="s">
        <v>47</v>
      </c>
      <c r="B7" s="4" t="s">
        <v>48</v>
      </c>
      <c r="C7" s="4" t="s">
        <v>134</v>
      </c>
      <c r="D7" s="4" t="s">
        <v>127</v>
      </c>
      <c r="E7" s="4" t="s">
        <v>15</v>
      </c>
      <c r="F7" s="4">
        <v>556</v>
      </c>
      <c r="G7" s="4" t="s">
        <v>16</v>
      </c>
      <c r="H7" s="4">
        <v>627</v>
      </c>
      <c r="I7" s="4">
        <v>351</v>
      </c>
      <c r="J7" s="4">
        <v>0</v>
      </c>
      <c r="K7" s="4" t="s">
        <v>17</v>
      </c>
    </row>
    <row r="8" spans="1:11">
      <c r="A8" s="4" t="s">
        <v>47</v>
      </c>
      <c r="B8" s="4" t="s">
        <v>48</v>
      </c>
      <c r="C8" s="4" t="s">
        <v>139</v>
      </c>
      <c r="D8" s="4" t="s">
        <v>127</v>
      </c>
      <c r="E8" s="4" t="s">
        <v>15</v>
      </c>
      <c r="F8" s="4">
        <v>547</v>
      </c>
      <c r="G8" s="4" t="s">
        <v>16</v>
      </c>
      <c r="H8" s="4">
        <v>345</v>
      </c>
      <c r="I8" s="4">
        <v>308</v>
      </c>
      <c r="J8" s="4">
        <v>0</v>
      </c>
      <c r="K8" s="4" t="s">
        <v>17</v>
      </c>
    </row>
    <row r="9" spans="1:11">
      <c r="A9" s="4" t="s">
        <v>47</v>
      </c>
      <c r="B9" s="4" t="s">
        <v>48</v>
      </c>
      <c r="C9" s="4" t="s">
        <v>51</v>
      </c>
      <c r="D9" s="4" t="s">
        <v>67</v>
      </c>
      <c r="E9" s="4" t="s">
        <v>15</v>
      </c>
      <c r="F9" s="4">
        <v>555</v>
      </c>
      <c r="G9" s="4" t="s">
        <v>16</v>
      </c>
      <c r="H9" s="4">
        <v>461</v>
      </c>
      <c r="I9" s="4">
        <v>409</v>
      </c>
      <c r="J9" s="4">
        <v>0</v>
      </c>
      <c r="K9" s="4" t="s">
        <v>17</v>
      </c>
    </row>
    <row r="10" spans="1:11">
      <c r="A10" s="4" t="s">
        <v>47</v>
      </c>
      <c r="B10" s="4" t="s">
        <v>48</v>
      </c>
      <c r="C10" s="4" t="s">
        <v>51</v>
      </c>
      <c r="D10" s="4" t="s">
        <v>71</v>
      </c>
      <c r="E10" s="4" t="s">
        <v>15</v>
      </c>
      <c r="F10" s="4">
        <v>556</v>
      </c>
      <c r="G10" s="4" t="s">
        <v>16</v>
      </c>
      <c r="H10" s="4">
        <v>454</v>
      </c>
      <c r="I10" s="4">
        <v>416</v>
      </c>
      <c r="J10" s="4">
        <v>0</v>
      </c>
      <c r="K10" s="4" t="s">
        <v>17</v>
      </c>
    </row>
    <row r="11" spans="1:11">
      <c r="A11" s="4" t="s">
        <v>47</v>
      </c>
      <c r="B11" s="4" t="s">
        <v>48</v>
      </c>
      <c r="C11" s="4" t="s">
        <v>51</v>
      </c>
      <c r="D11" s="4" t="s">
        <v>75</v>
      </c>
      <c r="E11" s="4" t="s">
        <v>15</v>
      </c>
      <c r="F11" s="4">
        <v>555</v>
      </c>
      <c r="G11" s="4" t="s">
        <v>16</v>
      </c>
      <c r="H11" s="4">
        <v>409</v>
      </c>
      <c r="I11" s="4">
        <v>311</v>
      </c>
      <c r="J11" s="4">
        <v>0</v>
      </c>
      <c r="K11" s="4" t="s">
        <v>17</v>
      </c>
    </row>
    <row r="12" spans="1:11">
      <c r="A12" s="4" t="s">
        <v>47</v>
      </c>
      <c r="B12" s="4" t="s">
        <v>48</v>
      </c>
      <c r="C12" s="4" t="s">
        <v>51</v>
      </c>
      <c r="D12" s="4" t="s">
        <v>79</v>
      </c>
      <c r="E12" s="4" t="s">
        <v>15</v>
      </c>
      <c r="F12" s="4">
        <v>195</v>
      </c>
      <c r="G12" s="4" t="s">
        <v>16</v>
      </c>
      <c r="H12" s="4">
        <v>501</v>
      </c>
      <c r="I12" s="4">
        <v>334</v>
      </c>
      <c r="J12" s="4">
        <v>0</v>
      </c>
      <c r="K12" s="4" t="s">
        <v>17</v>
      </c>
    </row>
    <row r="13" spans="1:11">
      <c r="A13" s="4" t="s">
        <v>47</v>
      </c>
      <c r="B13" s="4" t="s">
        <v>48</v>
      </c>
      <c r="C13" s="4" t="s">
        <v>124</v>
      </c>
      <c r="D13" s="4" t="s">
        <v>128</v>
      </c>
      <c r="E13" s="4" t="s">
        <v>15</v>
      </c>
      <c r="F13" s="4">
        <v>555</v>
      </c>
      <c r="G13" s="4" t="s">
        <v>16</v>
      </c>
      <c r="H13" s="4">
        <v>439</v>
      </c>
      <c r="I13" s="4">
        <v>339</v>
      </c>
      <c r="J13" s="4">
        <v>0</v>
      </c>
      <c r="K13" s="4" t="s">
        <v>17</v>
      </c>
    </row>
    <row r="14" spans="1:11">
      <c r="A14" s="4" t="s">
        <v>47</v>
      </c>
      <c r="B14" s="4" t="s">
        <v>48</v>
      </c>
      <c r="C14" s="4" t="s">
        <v>134</v>
      </c>
      <c r="D14" s="4" t="s">
        <v>128</v>
      </c>
      <c r="E14" s="4" t="s">
        <v>15</v>
      </c>
      <c r="F14" s="4">
        <v>476</v>
      </c>
      <c r="G14" s="4" t="s">
        <v>16</v>
      </c>
      <c r="H14" s="4">
        <v>376</v>
      </c>
      <c r="I14" s="4">
        <v>197</v>
      </c>
      <c r="J14" s="4">
        <v>0</v>
      </c>
      <c r="K14" s="4" t="s">
        <v>17</v>
      </c>
    </row>
    <row r="15" spans="1:11">
      <c r="A15" s="4" t="s">
        <v>47</v>
      </c>
      <c r="B15" s="4" t="s">
        <v>48</v>
      </c>
      <c r="C15" s="4" t="s">
        <v>139</v>
      </c>
      <c r="D15" s="4" t="s">
        <v>128</v>
      </c>
      <c r="E15" s="4" t="s">
        <v>15</v>
      </c>
      <c r="F15" s="4">
        <v>556</v>
      </c>
      <c r="G15" s="4" t="s">
        <v>16</v>
      </c>
      <c r="H15" s="4">
        <v>439</v>
      </c>
      <c r="I15" s="4">
        <v>213</v>
      </c>
      <c r="J15" s="4">
        <v>0</v>
      </c>
      <c r="K15" s="4" t="s">
        <v>17</v>
      </c>
    </row>
    <row r="16" spans="1:11">
      <c r="A16" s="4" t="s">
        <v>47</v>
      </c>
      <c r="B16" s="4" t="s">
        <v>48</v>
      </c>
      <c r="C16" s="4" t="s">
        <v>124</v>
      </c>
      <c r="D16" s="4" t="s">
        <v>130</v>
      </c>
      <c r="E16" s="4" t="s">
        <v>15</v>
      </c>
      <c r="F16" s="4">
        <v>555</v>
      </c>
      <c r="G16" s="4" t="s">
        <v>16</v>
      </c>
      <c r="H16" s="4">
        <v>572</v>
      </c>
      <c r="I16" s="4">
        <v>389</v>
      </c>
      <c r="J16" s="4">
        <v>0</v>
      </c>
      <c r="K16" s="4" t="s">
        <v>17</v>
      </c>
    </row>
    <row r="17" spans="1:11">
      <c r="A17" s="4" t="s">
        <v>47</v>
      </c>
      <c r="B17" s="4" t="s">
        <v>48</v>
      </c>
      <c r="C17" s="4" t="s">
        <v>139</v>
      </c>
      <c r="D17" s="4" t="s">
        <v>130</v>
      </c>
      <c r="E17" s="4" t="s">
        <v>15</v>
      </c>
      <c r="F17" s="4">
        <v>554</v>
      </c>
      <c r="G17" s="4" t="s">
        <v>16</v>
      </c>
      <c r="H17" s="4">
        <v>341</v>
      </c>
      <c r="I17" s="4">
        <v>198</v>
      </c>
      <c r="J17" s="4">
        <v>0</v>
      </c>
      <c r="K17" s="4" t="s">
        <v>17</v>
      </c>
    </row>
    <row r="18" spans="1:11">
      <c r="A18" s="4" t="s">
        <v>47</v>
      </c>
      <c r="B18" s="4" t="s">
        <v>48</v>
      </c>
      <c r="C18" s="4" t="s">
        <v>134</v>
      </c>
      <c r="D18" s="4" t="s">
        <v>137</v>
      </c>
      <c r="E18" s="4" t="s">
        <v>15</v>
      </c>
      <c r="F18" s="4">
        <v>442</v>
      </c>
      <c r="G18" s="4" t="s">
        <v>16</v>
      </c>
      <c r="H18" s="4">
        <v>367</v>
      </c>
      <c r="I18" s="4">
        <v>361</v>
      </c>
      <c r="J18" s="4">
        <v>0</v>
      </c>
      <c r="K18" s="4" t="s">
        <v>17</v>
      </c>
    </row>
    <row r="19" spans="1:11">
      <c r="A19" s="4" t="s">
        <v>47</v>
      </c>
      <c r="B19" s="4" t="s">
        <v>48</v>
      </c>
      <c r="C19" s="4" t="s">
        <v>43</v>
      </c>
      <c r="D19" s="4" t="s">
        <v>50</v>
      </c>
      <c r="E19" s="4" t="s">
        <v>15</v>
      </c>
      <c r="F19" s="4">
        <v>499</v>
      </c>
      <c r="G19" s="4" t="s">
        <v>16</v>
      </c>
      <c r="H19" s="4">
        <v>509</v>
      </c>
      <c r="I19" s="4">
        <v>329</v>
      </c>
      <c r="J19" s="4">
        <v>0</v>
      </c>
      <c r="K19" s="4" t="s">
        <v>17</v>
      </c>
    </row>
    <row r="20" spans="1:11">
      <c r="A20" s="4" t="s">
        <v>47</v>
      </c>
      <c r="B20" s="4" t="s">
        <v>48</v>
      </c>
      <c r="C20" s="4" t="s">
        <v>51</v>
      </c>
      <c r="D20" s="4" t="s">
        <v>81</v>
      </c>
      <c r="E20" s="4" t="s">
        <v>15</v>
      </c>
      <c r="F20" s="4">
        <v>217</v>
      </c>
      <c r="G20" s="4" t="s">
        <v>16</v>
      </c>
      <c r="H20" s="4">
        <v>469</v>
      </c>
      <c r="I20" s="4">
        <v>282</v>
      </c>
      <c r="J20" s="4">
        <v>0</v>
      </c>
      <c r="K20" s="4" t="s">
        <v>17</v>
      </c>
    </row>
    <row r="21" spans="1:11">
      <c r="A21" s="4" t="s">
        <v>47</v>
      </c>
      <c r="B21" s="4" t="s">
        <v>48</v>
      </c>
      <c r="C21" s="4" t="s">
        <v>51</v>
      </c>
      <c r="D21" s="4" t="s">
        <v>85</v>
      </c>
      <c r="E21" s="4" t="s">
        <v>15</v>
      </c>
      <c r="F21" s="4">
        <v>1085</v>
      </c>
      <c r="G21" s="4" t="s">
        <v>16</v>
      </c>
      <c r="H21" s="4">
        <v>464</v>
      </c>
      <c r="I21" s="4">
        <v>296</v>
      </c>
      <c r="J21" s="4">
        <v>0</v>
      </c>
      <c r="K21" s="4" t="s">
        <v>17</v>
      </c>
    </row>
    <row r="22" spans="1:11">
      <c r="A22" s="4" t="s">
        <v>47</v>
      </c>
      <c r="B22" s="4" t="s">
        <v>48</v>
      </c>
      <c r="C22" s="4" t="s">
        <v>51</v>
      </c>
      <c r="D22" s="4" t="s">
        <v>88</v>
      </c>
      <c r="E22" s="4" t="s">
        <v>15</v>
      </c>
      <c r="F22" s="4">
        <v>555</v>
      </c>
      <c r="G22" s="4" t="s">
        <v>16</v>
      </c>
      <c r="H22" s="4">
        <v>509</v>
      </c>
      <c r="I22" s="4">
        <v>233</v>
      </c>
      <c r="J22" s="4">
        <v>0</v>
      </c>
      <c r="K22" s="4" t="s">
        <v>17</v>
      </c>
    </row>
    <row r="23" spans="1:11">
      <c r="A23" s="4" t="s">
        <v>47</v>
      </c>
      <c r="B23" s="4" t="s">
        <v>48</v>
      </c>
      <c r="C23" s="4" t="s">
        <v>51</v>
      </c>
      <c r="D23" s="4" t="s">
        <v>94</v>
      </c>
      <c r="E23" s="4" t="s">
        <v>15</v>
      </c>
      <c r="F23" s="4">
        <v>204</v>
      </c>
      <c r="G23" s="4" t="s">
        <v>16</v>
      </c>
      <c r="H23" s="4">
        <v>656</v>
      </c>
      <c r="I23" s="4">
        <v>257</v>
      </c>
      <c r="J23" s="4">
        <v>0</v>
      </c>
      <c r="K23" s="4" t="s">
        <v>17</v>
      </c>
    </row>
    <row r="24" spans="1:11">
      <c r="A24" s="4" t="s">
        <v>47</v>
      </c>
      <c r="B24" s="4" t="s">
        <v>48</v>
      </c>
      <c r="C24" s="4" t="s">
        <v>51</v>
      </c>
      <c r="D24" s="4" t="s">
        <v>97</v>
      </c>
      <c r="E24" s="4" t="s">
        <v>15</v>
      </c>
      <c r="F24" s="4">
        <v>554</v>
      </c>
      <c r="G24" s="4" t="s">
        <v>16</v>
      </c>
      <c r="H24" s="4">
        <v>683</v>
      </c>
      <c r="I24" s="4">
        <v>248</v>
      </c>
      <c r="J24" s="4">
        <v>0</v>
      </c>
      <c r="K24" s="4" t="s">
        <v>17</v>
      </c>
    </row>
    <row r="25" spans="1:11">
      <c r="A25" s="4" t="s">
        <v>47</v>
      </c>
      <c r="B25" s="4" t="s">
        <v>48</v>
      </c>
      <c r="C25" s="4" t="s">
        <v>51</v>
      </c>
      <c r="D25" s="4" t="s">
        <v>101</v>
      </c>
      <c r="E25" s="4" t="s">
        <v>15</v>
      </c>
      <c r="F25" s="4">
        <v>553</v>
      </c>
      <c r="G25" s="4" t="s">
        <v>16</v>
      </c>
      <c r="H25" s="4">
        <v>582</v>
      </c>
      <c r="I25" s="4">
        <v>300</v>
      </c>
      <c r="J25" s="4">
        <v>0</v>
      </c>
      <c r="K25" s="4" t="s">
        <v>17</v>
      </c>
    </row>
    <row r="26" spans="1:11">
      <c r="A26" s="4" t="s">
        <v>47</v>
      </c>
      <c r="B26" s="4" t="s">
        <v>48</v>
      </c>
      <c r="C26" s="4" t="s">
        <v>51</v>
      </c>
      <c r="D26" s="4" t="s">
        <v>103</v>
      </c>
      <c r="E26" s="4" t="s">
        <v>15</v>
      </c>
      <c r="F26" s="4">
        <v>556</v>
      </c>
      <c r="G26" s="4" t="s">
        <v>16</v>
      </c>
      <c r="H26" s="4">
        <v>420</v>
      </c>
      <c r="I26" s="4">
        <v>274</v>
      </c>
      <c r="J26" s="4">
        <v>0</v>
      </c>
      <c r="K26" s="4" t="s">
        <v>17</v>
      </c>
    </row>
    <row r="27" spans="1:11">
      <c r="A27" s="4" t="s">
        <v>47</v>
      </c>
      <c r="B27" s="4" t="s">
        <v>48</v>
      </c>
      <c r="C27" s="4" t="s">
        <v>124</v>
      </c>
      <c r="D27" s="4" t="s">
        <v>103</v>
      </c>
      <c r="E27" s="4" t="s">
        <v>15</v>
      </c>
      <c r="F27" s="4">
        <v>555</v>
      </c>
      <c r="G27" s="4" t="s">
        <v>16</v>
      </c>
      <c r="H27" s="4">
        <v>406</v>
      </c>
      <c r="I27" s="4">
        <v>336</v>
      </c>
      <c r="J27" s="4">
        <v>0</v>
      </c>
      <c r="K27" s="4" t="s">
        <v>17</v>
      </c>
    </row>
    <row r="28" spans="1:11">
      <c r="A28" s="4" t="s">
        <v>47</v>
      </c>
      <c r="B28" s="4" t="s">
        <v>48</v>
      </c>
      <c r="C28" s="4" t="s">
        <v>134</v>
      </c>
      <c r="D28" s="4" t="s">
        <v>103</v>
      </c>
      <c r="E28" s="4" t="s">
        <v>15</v>
      </c>
      <c r="F28" s="4">
        <v>554</v>
      </c>
      <c r="G28" s="4" t="s">
        <v>16</v>
      </c>
      <c r="H28" s="4">
        <v>519</v>
      </c>
      <c r="I28" s="4">
        <v>303</v>
      </c>
      <c r="J28" s="4">
        <v>0</v>
      </c>
      <c r="K28" s="4" t="s">
        <v>17</v>
      </c>
    </row>
    <row r="29" spans="1:11">
      <c r="A29" s="4" t="s">
        <v>47</v>
      </c>
      <c r="B29" s="4" t="s">
        <v>48</v>
      </c>
      <c r="C29" s="4" t="s">
        <v>139</v>
      </c>
      <c r="D29" s="4" t="s">
        <v>103</v>
      </c>
      <c r="E29" s="4" t="s">
        <v>15</v>
      </c>
      <c r="F29" s="4">
        <v>556</v>
      </c>
      <c r="G29" s="4" t="s">
        <v>16</v>
      </c>
      <c r="H29" s="4">
        <v>287</v>
      </c>
      <c r="I29" s="4">
        <v>312</v>
      </c>
      <c r="J29" s="4">
        <v>0</v>
      </c>
      <c r="K29" s="4" t="s">
        <v>17</v>
      </c>
    </row>
    <row r="30" spans="1:11">
      <c r="A30" s="4" t="s">
        <v>47</v>
      </c>
      <c r="B30" s="4" t="s">
        <v>48</v>
      </c>
      <c r="C30" s="4" t="s">
        <v>51</v>
      </c>
      <c r="D30" s="4" t="s">
        <v>107</v>
      </c>
      <c r="E30" s="4" t="s">
        <v>15</v>
      </c>
      <c r="F30" s="4">
        <v>550</v>
      </c>
      <c r="G30" s="4" t="s">
        <v>16</v>
      </c>
      <c r="H30" s="4">
        <v>534</v>
      </c>
      <c r="I30" s="4">
        <v>343</v>
      </c>
      <c r="J30" s="4">
        <v>0</v>
      </c>
      <c r="K30" s="4" t="s">
        <v>17</v>
      </c>
    </row>
    <row r="31" spans="1:11">
      <c r="A31" s="4" t="s">
        <v>47</v>
      </c>
      <c r="B31" s="4" t="s">
        <v>48</v>
      </c>
      <c r="C31" s="4" t="s">
        <v>51</v>
      </c>
      <c r="D31" s="4" t="s">
        <v>110</v>
      </c>
      <c r="E31" s="4" t="s">
        <v>15</v>
      </c>
      <c r="F31" s="4">
        <v>552</v>
      </c>
      <c r="G31" s="4" t="s">
        <v>16</v>
      </c>
      <c r="H31" s="4">
        <v>582</v>
      </c>
      <c r="I31" s="4">
        <v>279</v>
      </c>
      <c r="J31" s="4">
        <v>0</v>
      </c>
      <c r="K31" s="4" t="s">
        <v>17</v>
      </c>
    </row>
    <row r="32" spans="1:11">
      <c r="A32" s="4" t="s">
        <v>47</v>
      </c>
      <c r="B32" s="4" t="s">
        <v>48</v>
      </c>
      <c r="C32" s="4" t="s">
        <v>51</v>
      </c>
      <c r="D32" s="4" t="s">
        <v>112</v>
      </c>
      <c r="E32" s="4" t="s">
        <v>15</v>
      </c>
      <c r="F32" s="4">
        <v>192</v>
      </c>
      <c r="G32" s="4" t="s">
        <v>16</v>
      </c>
      <c r="H32" s="4">
        <v>429</v>
      </c>
      <c r="I32" s="4">
        <v>342</v>
      </c>
      <c r="J32" s="4">
        <v>0</v>
      </c>
      <c r="K32" s="4" t="s">
        <v>17</v>
      </c>
    </row>
    <row r="33" spans="1:11">
      <c r="A33" s="4" t="s">
        <v>47</v>
      </c>
      <c r="B33" s="4" t="s">
        <v>48</v>
      </c>
      <c r="C33" s="4" t="s">
        <v>51</v>
      </c>
      <c r="D33" s="4" t="s">
        <v>115</v>
      </c>
      <c r="E33" s="4" t="s">
        <v>15</v>
      </c>
      <c r="F33" s="4">
        <v>164</v>
      </c>
      <c r="G33" s="4" t="s">
        <v>16</v>
      </c>
      <c r="H33" s="4">
        <v>459</v>
      </c>
      <c r="I33" s="4">
        <v>322</v>
      </c>
      <c r="J33" s="4">
        <v>0</v>
      </c>
      <c r="K33" s="4" t="s">
        <v>17</v>
      </c>
    </row>
    <row r="34" spans="1:11">
      <c r="A34" s="4" t="s">
        <v>47</v>
      </c>
      <c r="B34" s="4" t="s">
        <v>48</v>
      </c>
      <c r="C34" s="4" t="s">
        <v>124</v>
      </c>
      <c r="D34" s="4" t="s">
        <v>132</v>
      </c>
      <c r="E34" s="4" t="s">
        <v>15</v>
      </c>
      <c r="F34" s="4">
        <v>554</v>
      </c>
      <c r="G34" s="4" t="s">
        <v>16</v>
      </c>
      <c r="H34" s="4">
        <v>393</v>
      </c>
      <c r="I34" s="4">
        <v>363</v>
      </c>
      <c r="J34" s="4">
        <v>0</v>
      </c>
      <c r="K34" s="4" t="s">
        <v>17</v>
      </c>
    </row>
    <row r="35" spans="1:11">
      <c r="A35" s="4" t="s">
        <v>47</v>
      </c>
      <c r="B35" s="4" t="s">
        <v>48</v>
      </c>
      <c r="C35" s="4" t="s">
        <v>134</v>
      </c>
      <c r="D35" s="4" t="s">
        <v>132</v>
      </c>
      <c r="E35" s="4" t="s">
        <v>15</v>
      </c>
      <c r="F35" s="4">
        <v>548</v>
      </c>
      <c r="G35" s="4" t="s">
        <v>16</v>
      </c>
      <c r="H35" s="4">
        <v>368</v>
      </c>
      <c r="I35" s="4">
        <v>278</v>
      </c>
      <c r="J35" s="4">
        <v>0</v>
      </c>
      <c r="K35" s="4" t="s">
        <v>17</v>
      </c>
    </row>
    <row r="36" spans="1:11">
      <c r="A36" s="4" t="s">
        <v>47</v>
      </c>
      <c r="B36" s="4" t="s">
        <v>48</v>
      </c>
      <c r="C36" s="4" t="s">
        <v>139</v>
      </c>
      <c r="D36" s="4" t="s">
        <v>132</v>
      </c>
      <c r="E36" s="4" t="s">
        <v>15</v>
      </c>
      <c r="F36" s="4">
        <v>553</v>
      </c>
      <c r="G36" s="4" t="s">
        <v>16</v>
      </c>
      <c r="H36" s="4">
        <v>301</v>
      </c>
      <c r="I36" s="4">
        <v>306</v>
      </c>
      <c r="J36" s="4">
        <v>0</v>
      </c>
      <c r="K36" s="4" t="s">
        <v>17</v>
      </c>
    </row>
    <row r="37" spans="1:11">
      <c r="A37" s="4" t="s">
        <v>47</v>
      </c>
      <c r="B37" s="4" t="s">
        <v>48</v>
      </c>
      <c r="C37" s="4" t="s">
        <v>51</v>
      </c>
      <c r="D37" s="4" t="s">
        <v>117</v>
      </c>
      <c r="E37" s="4" t="s">
        <v>15</v>
      </c>
      <c r="F37" s="4">
        <v>134</v>
      </c>
      <c r="G37" s="4" t="s">
        <v>16</v>
      </c>
      <c r="H37" s="4">
        <v>570</v>
      </c>
      <c r="I37" s="4">
        <v>296</v>
      </c>
      <c r="J37" s="4">
        <v>0</v>
      </c>
      <c r="K37" s="4" t="s">
        <v>17</v>
      </c>
    </row>
    <row r="38" spans="1:11">
      <c r="A38" s="4" t="s">
        <v>47</v>
      </c>
      <c r="B38" s="4" t="s">
        <v>48</v>
      </c>
      <c r="C38" s="4" t="s">
        <v>51</v>
      </c>
      <c r="D38" s="4" t="s">
        <v>123</v>
      </c>
      <c r="E38" s="4" t="s">
        <v>15</v>
      </c>
      <c r="F38" s="4">
        <v>555</v>
      </c>
      <c r="G38" s="4" t="s">
        <v>16</v>
      </c>
      <c r="H38" s="4">
        <v>303</v>
      </c>
      <c r="I38" s="4">
        <v>258</v>
      </c>
      <c r="J38" s="4">
        <v>0</v>
      </c>
      <c r="K38" s="4" t="s">
        <v>17</v>
      </c>
    </row>
    <row r="39" spans="1:11">
      <c r="A39" s="4" t="s">
        <v>47</v>
      </c>
      <c r="B39" s="4" t="s">
        <v>48</v>
      </c>
      <c r="C39" s="4" t="s">
        <v>124</v>
      </c>
      <c r="D39" s="4" t="s">
        <v>123</v>
      </c>
      <c r="E39" s="4" t="s">
        <v>15</v>
      </c>
      <c r="F39" s="4">
        <v>556</v>
      </c>
      <c r="G39" s="4" t="s">
        <v>16</v>
      </c>
      <c r="H39" s="4">
        <v>409</v>
      </c>
      <c r="I39" s="4">
        <v>342</v>
      </c>
      <c r="J39" s="4">
        <v>0</v>
      </c>
      <c r="K39" s="4" t="s">
        <v>17</v>
      </c>
    </row>
    <row r="40" spans="1:11">
      <c r="A40" s="4" t="s">
        <v>47</v>
      </c>
      <c r="B40" s="4" t="s">
        <v>48</v>
      </c>
      <c r="C40" s="4" t="s">
        <v>134</v>
      </c>
      <c r="D40" s="4" t="s">
        <v>123</v>
      </c>
      <c r="E40" s="4" t="s">
        <v>15</v>
      </c>
      <c r="F40" s="4">
        <v>555</v>
      </c>
      <c r="G40" s="4" t="s">
        <v>16</v>
      </c>
      <c r="H40" s="4">
        <v>453</v>
      </c>
      <c r="I40" s="4">
        <v>398</v>
      </c>
      <c r="J40" s="4">
        <v>0</v>
      </c>
      <c r="K40" s="4" t="s">
        <v>17</v>
      </c>
    </row>
    <row r="41" spans="1:11">
      <c r="A41" s="4" t="s">
        <v>47</v>
      </c>
      <c r="B41" s="4" t="s">
        <v>48</v>
      </c>
      <c r="C41" s="4" t="s">
        <v>139</v>
      </c>
      <c r="D41" s="4" t="s">
        <v>123</v>
      </c>
      <c r="E41" s="4" t="s">
        <v>15</v>
      </c>
      <c r="F41" s="4">
        <v>556</v>
      </c>
      <c r="G41" s="4" t="s">
        <v>16</v>
      </c>
      <c r="H41" s="4">
        <v>508</v>
      </c>
      <c r="I41" s="4">
        <v>291</v>
      </c>
      <c r="J41" s="4">
        <v>0</v>
      </c>
      <c r="K41" s="4" t="s">
        <v>17</v>
      </c>
    </row>
    <row r="42" spans="1:1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>
      <c r="A43" s="4" t="s">
        <v>47</v>
      </c>
      <c r="B43" s="4" t="s">
        <v>48</v>
      </c>
      <c r="C43" s="4" t="s">
        <v>51</v>
      </c>
      <c r="D43" s="4" t="s">
        <v>52</v>
      </c>
      <c r="E43" s="4" t="s">
        <v>45</v>
      </c>
      <c r="F43" s="4">
        <v>557</v>
      </c>
      <c r="G43" s="4" t="s">
        <v>16</v>
      </c>
      <c r="H43" s="4">
        <v>348</v>
      </c>
      <c r="I43" s="4">
        <v>17</v>
      </c>
      <c r="J43" s="4">
        <v>0</v>
      </c>
      <c r="K43" s="4" t="s">
        <v>17</v>
      </c>
    </row>
    <row r="44" spans="1:11">
      <c r="A44" s="4" t="s">
        <v>47</v>
      </c>
      <c r="B44" s="4" t="s">
        <v>48</v>
      </c>
      <c r="C44" s="4" t="s">
        <v>51</v>
      </c>
      <c r="D44" s="4" t="s">
        <v>54</v>
      </c>
      <c r="E44" s="4" t="s">
        <v>45</v>
      </c>
      <c r="F44" s="4">
        <v>558</v>
      </c>
      <c r="G44" s="4" t="s">
        <v>16</v>
      </c>
      <c r="H44" s="4">
        <v>347</v>
      </c>
      <c r="I44" s="4">
        <v>29</v>
      </c>
      <c r="J44" s="4">
        <v>0</v>
      </c>
      <c r="K44" s="4" t="s">
        <v>17</v>
      </c>
    </row>
    <row r="45" spans="1:11">
      <c r="A45" s="4" t="s">
        <v>47</v>
      </c>
      <c r="B45" s="4" t="s">
        <v>48</v>
      </c>
      <c r="C45" s="4" t="s">
        <v>51</v>
      </c>
      <c r="D45" s="4" t="s">
        <v>61</v>
      </c>
      <c r="E45" s="4" t="s">
        <v>45</v>
      </c>
      <c r="F45" s="4">
        <v>554</v>
      </c>
      <c r="G45" s="4" t="s">
        <v>16</v>
      </c>
      <c r="H45" s="4">
        <v>313</v>
      </c>
      <c r="I45" s="4">
        <v>16</v>
      </c>
      <c r="J45" s="4">
        <v>0</v>
      </c>
      <c r="K45" s="4" t="s">
        <v>17</v>
      </c>
    </row>
    <row r="46" spans="1:11">
      <c r="A46" s="4" t="s">
        <v>47</v>
      </c>
      <c r="B46" s="4" t="s">
        <v>48</v>
      </c>
      <c r="C46" s="4" t="s">
        <v>124</v>
      </c>
      <c r="D46" s="4" t="s">
        <v>14</v>
      </c>
      <c r="E46" s="4" t="s">
        <v>45</v>
      </c>
      <c r="F46" s="4">
        <v>558</v>
      </c>
      <c r="G46" s="4" t="s">
        <v>16</v>
      </c>
      <c r="H46" s="4">
        <v>385</v>
      </c>
      <c r="I46" s="4">
        <v>110</v>
      </c>
      <c r="J46" s="4">
        <v>0</v>
      </c>
      <c r="K46" s="4" t="s">
        <v>17</v>
      </c>
    </row>
    <row r="47" spans="1:11">
      <c r="A47" s="4" t="s">
        <v>47</v>
      </c>
      <c r="B47" s="4" t="s">
        <v>48</v>
      </c>
      <c r="C47" s="4" t="s">
        <v>134</v>
      </c>
      <c r="D47" s="4" t="s">
        <v>14</v>
      </c>
      <c r="E47" s="4" t="s">
        <v>45</v>
      </c>
      <c r="F47" s="4">
        <v>555</v>
      </c>
      <c r="G47" s="4" t="s">
        <v>16</v>
      </c>
      <c r="H47" s="4">
        <v>349</v>
      </c>
      <c r="I47" s="4">
        <v>82</v>
      </c>
      <c r="J47" s="4">
        <v>0</v>
      </c>
      <c r="K47" s="4" t="s">
        <v>17</v>
      </c>
    </row>
    <row r="48" spans="1:11">
      <c r="A48" s="4" t="s">
        <v>47</v>
      </c>
      <c r="B48" s="4" t="s">
        <v>48</v>
      </c>
      <c r="C48" s="4" t="s">
        <v>139</v>
      </c>
      <c r="D48" s="4" t="s">
        <v>14</v>
      </c>
      <c r="E48" s="4" t="s">
        <v>45</v>
      </c>
      <c r="F48" s="4">
        <v>558</v>
      </c>
      <c r="G48" s="4" t="s">
        <v>16</v>
      </c>
      <c r="H48" s="4">
        <v>384</v>
      </c>
      <c r="I48" s="4">
        <v>202</v>
      </c>
      <c r="J48" s="4">
        <v>0</v>
      </c>
      <c r="K48" s="4" t="s">
        <v>17</v>
      </c>
    </row>
    <row r="49" spans="1:11">
      <c r="A49" s="4" t="s">
        <v>47</v>
      </c>
      <c r="B49" s="4" t="s">
        <v>48</v>
      </c>
      <c r="C49" s="4" t="s">
        <v>51</v>
      </c>
      <c r="D49" s="4" t="s">
        <v>65</v>
      </c>
      <c r="E49" s="4" t="s">
        <v>45</v>
      </c>
      <c r="F49" s="4">
        <v>557</v>
      </c>
      <c r="G49" s="4" t="s">
        <v>16</v>
      </c>
      <c r="H49" s="4">
        <v>306</v>
      </c>
      <c r="I49" s="4">
        <v>15</v>
      </c>
      <c r="J49" s="4">
        <v>0</v>
      </c>
      <c r="K49" s="4" t="s">
        <v>17</v>
      </c>
    </row>
    <row r="50" spans="1:11">
      <c r="A50" s="4" t="s">
        <v>47</v>
      </c>
      <c r="B50" s="4" t="s">
        <v>48</v>
      </c>
      <c r="C50" s="4" t="s">
        <v>51</v>
      </c>
      <c r="D50" s="4" t="s">
        <v>69</v>
      </c>
      <c r="E50" s="4" t="s">
        <v>45</v>
      </c>
      <c r="F50" s="4">
        <v>558</v>
      </c>
      <c r="G50" s="4" t="s">
        <v>16</v>
      </c>
      <c r="H50" s="4">
        <v>300</v>
      </c>
      <c r="I50" s="4">
        <v>22</v>
      </c>
      <c r="J50" s="4">
        <v>0</v>
      </c>
      <c r="K50" s="4" t="s">
        <v>17</v>
      </c>
    </row>
    <row r="51" spans="1:11">
      <c r="A51" s="4" t="s">
        <v>47</v>
      </c>
      <c r="B51" s="4" t="s">
        <v>48</v>
      </c>
      <c r="C51" s="4" t="s">
        <v>51</v>
      </c>
      <c r="D51" s="4" t="s">
        <v>73</v>
      </c>
      <c r="E51" s="4" t="s">
        <v>45</v>
      </c>
      <c r="F51" s="4">
        <v>557</v>
      </c>
      <c r="G51" s="4" t="s">
        <v>16</v>
      </c>
      <c r="H51" s="4">
        <v>426</v>
      </c>
      <c r="I51" s="4">
        <v>135</v>
      </c>
      <c r="J51" s="4">
        <v>0</v>
      </c>
      <c r="K51" s="4" t="s">
        <v>17</v>
      </c>
    </row>
    <row r="52" spans="1:11">
      <c r="A52" s="4" t="s">
        <v>47</v>
      </c>
      <c r="B52" s="4" t="s">
        <v>48</v>
      </c>
      <c r="C52" s="4" t="s">
        <v>51</v>
      </c>
      <c r="D52" s="4" t="s">
        <v>77</v>
      </c>
      <c r="E52" s="4" t="s">
        <v>45</v>
      </c>
      <c r="F52" s="4">
        <v>558</v>
      </c>
      <c r="G52" s="4" t="s">
        <v>16</v>
      </c>
      <c r="H52" s="4">
        <v>372</v>
      </c>
      <c r="I52" s="4">
        <v>99</v>
      </c>
      <c r="J52" s="4">
        <v>0</v>
      </c>
      <c r="K52" s="4" t="s">
        <v>17</v>
      </c>
    </row>
    <row r="53" spans="1:11">
      <c r="A53" s="4" t="s">
        <v>47</v>
      </c>
      <c r="B53" s="4" t="s">
        <v>48</v>
      </c>
      <c r="C53" s="4" t="s">
        <v>124</v>
      </c>
      <c r="D53" s="4" t="s">
        <v>18</v>
      </c>
      <c r="E53" s="4" t="s">
        <v>45</v>
      </c>
      <c r="F53" s="4">
        <v>558</v>
      </c>
      <c r="G53" s="4" t="s">
        <v>16</v>
      </c>
      <c r="H53" s="4">
        <v>413</v>
      </c>
      <c r="I53" s="4">
        <v>111</v>
      </c>
      <c r="J53" s="4">
        <v>0</v>
      </c>
      <c r="K53" s="4" t="s">
        <v>17</v>
      </c>
    </row>
    <row r="54" spans="1:11">
      <c r="A54" s="4" t="s">
        <v>47</v>
      </c>
      <c r="B54" s="4" t="s">
        <v>48</v>
      </c>
      <c r="C54" s="4" t="s">
        <v>134</v>
      </c>
      <c r="D54" s="4" t="s">
        <v>18</v>
      </c>
      <c r="E54" s="4" t="s">
        <v>45</v>
      </c>
      <c r="F54" s="4">
        <v>558</v>
      </c>
      <c r="G54" s="4" t="s">
        <v>16</v>
      </c>
      <c r="H54" s="4">
        <v>399</v>
      </c>
      <c r="I54" s="4">
        <v>208</v>
      </c>
      <c r="J54" s="4">
        <v>0</v>
      </c>
      <c r="K54" s="4" t="s">
        <v>17</v>
      </c>
    </row>
    <row r="55" spans="1:11">
      <c r="A55" s="4" t="s">
        <v>47</v>
      </c>
      <c r="B55" s="4" t="s">
        <v>48</v>
      </c>
      <c r="C55" s="4" t="s">
        <v>139</v>
      </c>
      <c r="D55" s="4" t="s">
        <v>18</v>
      </c>
      <c r="E55" s="4" t="s">
        <v>45</v>
      </c>
      <c r="F55" s="4">
        <v>556</v>
      </c>
      <c r="G55" s="4" t="s">
        <v>16</v>
      </c>
      <c r="H55" s="4">
        <v>391</v>
      </c>
      <c r="I55" s="4">
        <v>131</v>
      </c>
      <c r="J55" s="4">
        <v>0</v>
      </c>
      <c r="K55" s="4" t="s">
        <v>17</v>
      </c>
    </row>
    <row r="56" spans="1:11">
      <c r="A56" s="4" t="s">
        <v>47</v>
      </c>
      <c r="B56" s="4" t="s">
        <v>48</v>
      </c>
      <c r="C56" s="4" t="s">
        <v>124</v>
      </c>
      <c r="D56" s="4" t="s">
        <v>25</v>
      </c>
      <c r="E56" s="4" t="s">
        <v>45</v>
      </c>
      <c r="F56" s="4">
        <v>558</v>
      </c>
      <c r="G56" s="4" t="s">
        <v>16</v>
      </c>
      <c r="H56" s="4">
        <v>364</v>
      </c>
      <c r="I56" s="4">
        <v>107</v>
      </c>
      <c r="J56" s="4">
        <v>0</v>
      </c>
      <c r="K56" s="4" t="s">
        <v>17</v>
      </c>
    </row>
    <row r="57" spans="1:11">
      <c r="A57" s="4" t="s">
        <v>47</v>
      </c>
      <c r="B57" s="4" t="s">
        <v>48</v>
      </c>
      <c r="C57" s="4" t="s">
        <v>134</v>
      </c>
      <c r="D57" s="4" t="s">
        <v>25</v>
      </c>
      <c r="E57" s="4" t="s">
        <v>45</v>
      </c>
      <c r="F57" s="4">
        <v>557</v>
      </c>
      <c r="G57" s="4" t="s">
        <v>16</v>
      </c>
      <c r="H57" s="4">
        <v>426</v>
      </c>
      <c r="I57" s="4">
        <v>187</v>
      </c>
      <c r="J57" s="4">
        <v>0</v>
      </c>
      <c r="K57" s="4" t="s">
        <v>17</v>
      </c>
    </row>
    <row r="58" spans="1:11">
      <c r="A58" s="4" t="s">
        <v>47</v>
      </c>
      <c r="B58" s="4" t="s">
        <v>48</v>
      </c>
      <c r="C58" s="4" t="s">
        <v>139</v>
      </c>
      <c r="D58" s="4" t="s">
        <v>25</v>
      </c>
      <c r="E58" s="4" t="s">
        <v>45</v>
      </c>
      <c r="F58" s="4">
        <v>551</v>
      </c>
      <c r="G58" s="4" t="s">
        <v>16</v>
      </c>
      <c r="H58" s="4">
        <v>405</v>
      </c>
      <c r="I58" s="4">
        <v>139</v>
      </c>
      <c r="J58" s="4">
        <v>0</v>
      </c>
      <c r="K58" s="4" t="s">
        <v>17</v>
      </c>
    </row>
    <row r="59" spans="1:11">
      <c r="A59" s="4" t="s">
        <v>47</v>
      </c>
      <c r="B59" s="4" t="s">
        <v>48</v>
      </c>
      <c r="C59" s="4" t="s">
        <v>43</v>
      </c>
      <c r="D59" s="4" t="s">
        <v>49</v>
      </c>
      <c r="E59" s="4" t="s">
        <v>45</v>
      </c>
      <c r="F59" s="4">
        <v>474</v>
      </c>
      <c r="G59" s="4" t="s">
        <v>16</v>
      </c>
      <c r="H59" s="4">
        <v>483</v>
      </c>
      <c r="I59" s="4">
        <v>279</v>
      </c>
      <c r="J59" s="4">
        <v>0</v>
      </c>
      <c r="K59" s="4" t="s">
        <v>17</v>
      </c>
    </row>
    <row r="60" spans="1:11">
      <c r="A60" s="4" t="s">
        <v>47</v>
      </c>
      <c r="B60" s="4" t="s">
        <v>48</v>
      </c>
      <c r="C60" s="4" t="s">
        <v>51</v>
      </c>
      <c r="D60" s="4" t="s">
        <v>80</v>
      </c>
      <c r="E60" s="4" t="s">
        <v>45</v>
      </c>
      <c r="F60" s="4">
        <v>558</v>
      </c>
      <c r="G60" s="4" t="s">
        <v>16</v>
      </c>
      <c r="H60" s="4">
        <v>407</v>
      </c>
      <c r="I60" s="4">
        <v>120</v>
      </c>
      <c r="J60" s="4">
        <v>0</v>
      </c>
      <c r="K60" s="4" t="s">
        <v>17</v>
      </c>
    </row>
    <row r="61" spans="1:11">
      <c r="A61" s="4" t="s">
        <v>47</v>
      </c>
      <c r="B61" s="4" t="s">
        <v>48</v>
      </c>
      <c r="C61" s="4" t="s">
        <v>51</v>
      </c>
      <c r="D61" s="4" t="s">
        <v>83</v>
      </c>
      <c r="E61" s="4" t="s">
        <v>45</v>
      </c>
      <c r="F61" s="4">
        <v>556</v>
      </c>
      <c r="G61" s="4" t="s">
        <v>16</v>
      </c>
      <c r="H61" s="4">
        <v>442</v>
      </c>
      <c r="I61" s="4">
        <v>212</v>
      </c>
      <c r="J61" s="4">
        <v>0</v>
      </c>
      <c r="K61" s="4" t="s">
        <v>17</v>
      </c>
    </row>
    <row r="62" spans="1:11">
      <c r="A62" s="4" t="s">
        <v>47</v>
      </c>
      <c r="B62" s="4" t="s">
        <v>48</v>
      </c>
      <c r="C62" s="4" t="s">
        <v>51</v>
      </c>
      <c r="D62" s="4" t="s">
        <v>86</v>
      </c>
      <c r="E62" s="4" t="s">
        <v>45</v>
      </c>
      <c r="F62" s="4">
        <v>558</v>
      </c>
      <c r="G62" s="4" t="s">
        <v>16</v>
      </c>
      <c r="H62" s="4">
        <v>368</v>
      </c>
      <c r="I62" s="4">
        <v>95</v>
      </c>
      <c r="J62" s="4">
        <v>0</v>
      </c>
      <c r="K62" s="4" t="s">
        <v>17</v>
      </c>
    </row>
    <row r="63" spans="1:11">
      <c r="A63" s="4" t="s">
        <v>47</v>
      </c>
      <c r="B63" s="4" t="s">
        <v>48</v>
      </c>
      <c r="C63" s="4" t="s">
        <v>51</v>
      </c>
      <c r="D63" s="4" t="s">
        <v>90</v>
      </c>
      <c r="E63" s="4" t="s">
        <v>45</v>
      </c>
      <c r="F63" s="4">
        <v>558</v>
      </c>
      <c r="G63" s="4" t="s">
        <v>16</v>
      </c>
      <c r="H63" s="4">
        <v>348</v>
      </c>
      <c r="I63" s="4">
        <v>92</v>
      </c>
      <c r="J63" s="4">
        <v>0</v>
      </c>
      <c r="K63" s="4" t="s">
        <v>17</v>
      </c>
    </row>
    <row r="64" spans="1:11">
      <c r="A64" s="4" t="s">
        <v>47</v>
      </c>
      <c r="B64" s="4" t="s">
        <v>48</v>
      </c>
      <c r="C64" s="4" t="s">
        <v>51</v>
      </c>
      <c r="D64" s="4" t="s">
        <v>95</v>
      </c>
      <c r="E64" s="4" t="s">
        <v>45</v>
      </c>
      <c r="F64" s="4">
        <v>558</v>
      </c>
      <c r="G64" s="4" t="s">
        <v>16</v>
      </c>
      <c r="H64" s="4">
        <v>419</v>
      </c>
      <c r="I64" s="4">
        <v>214</v>
      </c>
      <c r="J64" s="4">
        <v>0</v>
      </c>
      <c r="K64" s="4" t="s">
        <v>17</v>
      </c>
    </row>
    <row r="65" spans="1:11">
      <c r="A65" s="4" t="s">
        <v>47</v>
      </c>
      <c r="B65" s="4" t="s">
        <v>48</v>
      </c>
      <c r="C65" s="4" t="s">
        <v>51</v>
      </c>
      <c r="D65" s="4" t="s">
        <v>99</v>
      </c>
      <c r="E65" s="4" t="s">
        <v>45</v>
      </c>
      <c r="F65" s="4">
        <v>558</v>
      </c>
      <c r="G65" s="4" t="s">
        <v>16</v>
      </c>
      <c r="H65" s="4">
        <v>359</v>
      </c>
      <c r="I65" s="4">
        <v>94</v>
      </c>
      <c r="J65" s="4">
        <v>0</v>
      </c>
      <c r="K65" s="4" t="s">
        <v>17</v>
      </c>
    </row>
    <row r="66" spans="1:11">
      <c r="A66" s="4" t="s">
        <v>47</v>
      </c>
      <c r="B66" s="4" t="s">
        <v>48</v>
      </c>
      <c r="C66" s="4" t="s">
        <v>51</v>
      </c>
      <c r="D66" s="4" t="s">
        <v>20</v>
      </c>
      <c r="E66" s="4" t="s">
        <v>45</v>
      </c>
      <c r="F66" s="4">
        <v>558</v>
      </c>
      <c r="G66" s="4" t="s">
        <v>16</v>
      </c>
      <c r="H66" s="4">
        <v>374</v>
      </c>
      <c r="I66" s="4">
        <v>103</v>
      </c>
      <c r="J66" s="4">
        <v>0</v>
      </c>
      <c r="K66" s="4" t="s">
        <v>17</v>
      </c>
    </row>
    <row r="67" spans="1:11">
      <c r="A67" s="4" t="s">
        <v>47</v>
      </c>
      <c r="B67" s="4" t="s">
        <v>48</v>
      </c>
      <c r="C67" s="4" t="s">
        <v>124</v>
      </c>
      <c r="D67" s="4" t="s">
        <v>20</v>
      </c>
      <c r="E67" s="4" t="s">
        <v>45</v>
      </c>
      <c r="F67" s="4">
        <v>556</v>
      </c>
      <c r="G67" s="4" t="s">
        <v>16</v>
      </c>
      <c r="H67" s="4">
        <v>429</v>
      </c>
      <c r="I67" s="4">
        <v>194</v>
      </c>
      <c r="J67" s="4">
        <v>0</v>
      </c>
      <c r="K67" s="4" t="s">
        <v>17</v>
      </c>
    </row>
    <row r="68" spans="1:11">
      <c r="A68" s="4" t="s">
        <v>47</v>
      </c>
      <c r="B68" s="4" t="s">
        <v>48</v>
      </c>
      <c r="C68" s="4" t="s">
        <v>134</v>
      </c>
      <c r="D68" s="4" t="s">
        <v>20</v>
      </c>
      <c r="E68" s="4" t="s">
        <v>45</v>
      </c>
      <c r="F68" s="4">
        <v>557</v>
      </c>
      <c r="G68" s="4" t="s">
        <v>16</v>
      </c>
      <c r="H68" s="4">
        <v>405</v>
      </c>
      <c r="I68" s="4">
        <v>138</v>
      </c>
      <c r="J68" s="4">
        <v>0</v>
      </c>
      <c r="K68" s="4" t="s">
        <v>17</v>
      </c>
    </row>
    <row r="69" spans="1:11">
      <c r="A69" s="4" t="s">
        <v>47</v>
      </c>
      <c r="B69" s="4" t="s">
        <v>48</v>
      </c>
      <c r="C69" s="4" t="s">
        <v>139</v>
      </c>
      <c r="D69" s="4" t="s">
        <v>20</v>
      </c>
      <c r="E69" s="4" t="s">
        <v>45</v>
      </c>
      <c r="F69" s="4">
        <v>558</v>
      </c>
      <c r="G69" s="4" t="s">
        <v>16</v>
      </c>
      <c r="H69" s="4">
        <v>333</v>
      </c>
      <c r="I69" s="4">
        <v>48</v>
      </c>
      <c r="J69" s="4">
        <v>0</v>
      </c>
      <c r="K69" s="4" t="s">
        <v>17</v>
      </c>
    </row>
    <row r="70" spans="1:11">
      <c r="A70" s="4" t="s">
        <v>47</v>
      </c>
      <c r="B70" s="4" t="s">
        <v>48</v>
      </c>
      <c r="C70" s="4" t="s">
        <v>51</v>
      </c>
      <c r="D70" s="4" t="s">
        <v>105</v>
      </c>
      <c r="E70" s="4" t="s">
        <v>45</v>
      </c>
      <c r="F70" s="4">
        <v>558</v>
      </c>
      <c r="G70" s="4" t="s">
        <v>16</v>
      </c>
      <c r="H70" s="4">
        <v>358</v>
      </c>
      <c r="I70" s="4">
        <v>97</v>
      </c>
      <c r="J70" s="4">
        <v>0</v>
      </c>
      <c r="K70" s="4" t="s">
        <v>17</v>
      </c>
    </row>
    <row r="71" spans="1:11">
      <c r="A71" s="4" t="s">
        <v>47</v>
      </c>
      <c r="B71" s="4" t="s">
        <v>48</v>
      </c>
      <c r="C71" s="4" t="s">
        <v>51</v>
      </c>
      <c r="D71" s="4" t="s">
        <v>109</v>
      </c>
      <c r="E71" s="4" t="s">
        <v>45</v>
      </c>
      <c r="F71" s="4">
        <v>558</v>
      </c>
      <c r="G71" s="4" t="s">
        <v>16</v>
      </c>
      <c r="H71" s="4">
        <v>395</v>
      </c>
      <c r="I71" s="4">
        <v>107</v>
      </c>
      <c r="J71" s="4">
        <v>0</v>
      </c>
      <c r="K71" s="4" t="s">
        <v>17</v>
      </c>
    </row>
    <row r="72" spans="1:11">
      <c r="A72" s="4" t="s">
        <v>47</v>
      </c>
      <c r="B72" s="4" t="s">
        <v>48</v>
      </c>
      <c r="C72" s="4" t="s">
        <v>51</v>
      </c>
      <c r="D72" s="4" t="s">
        <v>111</v>
      </c>
      <c r="E72" s="4" t="s">
        <v>45</v>
      </c>
      <c r="F72" s="4">
        <v>558</v>
      </c>
      <c r="G72" s="4" t="s">
        <v>16</v>
      </c>
      <c r="H72" s="4">
        <v>457</v>
      </c>
      <c r="I72" s="4">
        <v>218</v>
      </c>
      <c r="J72" s="4">
        <v>0</v>
      </c>
      <c r="K72" s="4" t="s">
        <v>17</v>
      </c>
    </row>
    <row r="73" spans="1:11">
      <c r="A73" s="4" t="s">
        <v>47</v>
      </c>
      <c r="B73" s="4" t="s">
        <v>48</v>
      </c>
      <c r="C73" s="4" t="s">
        <v>51</v>
      </c>
      <c r="D73" s="4" t="s">
        <v>113</v>
      </c>
      <c r="E73" s="4" t="s">
        <v>45</v>
      </c>
      <c r="F73" s="4">
        <v>558</v>
      </c>
      <c r="G73" s="4" t="s">
        <v>16</v>
      </c>
      <c r="H73" s="4">
        <v>360</v>
      </c>
      <c r="I73" s="4">
        <v>104</v>
      </c>
      <c r="J73" s="4">
        <v>0</v>
      </c>
      <c r="K73" s="4" t="s">
        <v>17</v>
      </c>
    </row>
    <row r="74" spans="1:11">
      <c r="A74" s="4" t="s">
        <v>47</v>
      </c>
      <c r="B74" s="4" t="s">
        <v>48</v>
      </c>
      <c r="C74" s="4" t="s">
        <v>51</v>
      </c>
      <c r="D74" s="4" t="s">
        <v>21</v>
      </c>
      <c r="E74" s="4" t="s">
        <v>45</v>
      </c>
      <c r="F74" s="4">
        <v>552</v>
      </c>
      <c r="G74" s="4" t="s">
        <v>16</v>
      </c>
      <c r="H74" s="4">
        <v>348</v>
      </c>
      <c r="I74" s="4">
        <v>89</v>
      </c>
      <c r="J74" s="4">
        <v>0</v>
      </c>
      <c r="K74" s="4" t="s">
        <v>17</v>
      </c>
    </row>
    <row r="75" spans="1:11">
      <c r="A75" s="4" t="s">
        <v>47</v>
      </c>
      <c r="B75" s="4" t="s">
        <v>48</v>
      </c>
      <c r="C75" s="4" t="s">
        <v>124</v>
      </c>
      <c r="D75" s="4" t="s">
        <v>21</v>
      </c>
      <c r="E75" s="4" t="s">
        <v>45</v>
      </c>
      <c r="F75" s="4">
        <v>558</v>
      </c>
      <c r="G75" s="4" t="s">
        <v>16</v>
      </c>
      <c r="H75" s="4">
        <v>392</v>
      </c>
      <c r="I75" s="4">
        <v>136</v>
      </c>
      <c r="J75" s="4">
        <v>0</v>
      </c>
      <c r="K75" s="4" t="s">
        <v>17</v>
      </c>
    </row>
    <row r="76" spans="1:11">
      <c r="A76" s="4" t="s">
        <v>47</v>
      </c>
      <c r="B76" s="4" t="s">
        <v>48</v>
      </c>
      <c r="C76" s="4" t="s">
        <v>134</v>
      </c>
      <c r="D76" s="4" t="s">
        <v>21</v>
      </c>
      <c r="E76" s="4" t="s">
        <v>45</v>
      </c>
      <c r="F76" s="4">
        <v>558</v>
      </c>
      <c r="G76" s="4" t="s">
        <v>16</v>
      </c>
      <c r="H76" s="4">
        <v>355</v>
      </c>
      <c r="I76" s="4">
        <v>84</v>
      </c>
      <c r="J76" s="4">
        <v>0</v>
      </c>
      <c r="K76" s="4" t="s">
        <v>17</v>
      </c>
    </row>
    <row r="77" spans="1:11">
      <c r="A77" s="4" t="s">
        <v>47</v>
      </c>
      <c r="B77" s="4" t="s">
        <v>48</v>
      </c>
      <c r="C77" s="4" t="s">
        <v>139</v>
      </c>
      <c r="D77" s="4" t="s">
        <v>21</v>
      </c>
      <c r="E77" s="4" t="s">
        <v>45</v>
      </c>
      <c r="F77" s="4">
        <v>558</v>
      </c>
      <c r="G77" s="4" t="s">
        <v>16</v>
      </c>
      <c r="H77" s="4">
        <v>335</v>
      </c>
      <c r="I77" s="4">
        <v>44</v>
      </c>
      <c r="J77" s="4">
        <v>0</v>
      </c>
      <c r="K77" s="4" t="s">
        <v>17</v>
      </c>
    </row>
    <row r="78" spans="1:11">
      <c r="A78" s="4" t="s">
        <v>47</v>
      </c>
      <c r="B78" s="4" t="s">
        <v>48</v>
      </c>
      <c r="C78" s="4" t="s">
        <v>51</v>
      </c>
      <c r="D78" s="4" t="s">
        <v>28</v>
      </c>
      <c r="E78" s="4" t="s">
        <v>45</v>
      </c>
      <c r="F78" s="4">
        <v>558</v>
      </c>
      <c r="G78" s="4" t="s">
        <v>16</v>
      </c>
      <c r="H78" s="4">
        <v>368</v>
      </c>
      <c r="I78" s="4">
        <v>119</v>
      </c>
      <c r="J78" s="4">
        <v>0</v>
      </c>
      <c r="K78" s="4" t="s">
        <v>17</v>
      </c>
    </row>
    <row r="79" spans="1:11">
      <c r="A79" s="4" t="s">
        <v>47</v>
      </c>
      <c r="B79" s="4" t="s">
        <v>48</v>
      </c>
      <c r="C79" s="4" t="s">
        <v>124</v>
      </c>
      <c r="D79" s="4" t="s">
        <v>28</v>
      </c>
      <c r="E79" s="4" t="s">
        <v>45</v>
      </c>
      <c r="F79" s="4">
        <v>558</v>
      </c>
      <c r="G79" s="4" t="s">
        <v>16</v>
      </c>
      <c r="H79" s="4">
        <v>364</v>
      </c>
      <c r="I79" s="4">
        <v>112</v>
      </c>
      <c r="J79" s="4">
        <v>0</v>
      </c>
      <c r="K79" s="4" t="s">
        <v>17</v>
      </c>
    </row>
    <row r="80" spans="1:11">
      <c r="A80" s="4" t="s">
        <v>47</v>
      </c>
      <c r="B80" s="4" t="s">
        <v>48</v>
      </c>
      <c r="C80" s="4" t="s">
        <v>134</v>
      </c>
      <c r="D80" s="4" t="s">
        <v>28</v>
      </c>
      <c r="E80" s="4" t="s">
        <v>45</v>
      </c>
      <c r="F80" s="4">
        <v>558</v>
      </c>
      <c r="G80" s="4" t="s">
        <v>16</v>
      </c>
      <c r="H80" s="4">
        <v>386</v>
      </c>
      <c r="I80" s="4">
        <v>155</v>
      </c>
      <c r="J80" s="4">
        <v>0</v>
      </c>
      <c r="K80" s="4" t="s">
        <v>17</v>
      </c>
    </row>
    <row r="81" spans="1:11">
      <c r="A81" s="4" t="s">
        <v>47</v>
      </c>
      <c r="B81" s="4" t="s">
        <v>48</v>
      </c>
      <c r="C81" s="4" t="s">
        <v>139</v>
      </c>
      <c r="D81" s="4" t="s">
        <v>28</v>
      </c>
      <c r="E81" s="4" t="s">
        <v>45</v>
      </c>
      <c r="F81" s="4">
        <v>558</v>
      </c>
      <c r="G81" s="4" t="s">
        <v>16</v>
      </c>
      <c r="H81" s="4">
        <v>371</v>
      </c>
      <c r="I81" s="4">
        <v>111</v>
      </c>
      <c r="J81" s="4">
        <v>0</v>
      </c>
      <c r="K81" s="4" t="s">
        <v>17</v>
      </c>
    </row>
  </sheetData>
  <sortState ref="A43:K81">
    <sortCondition ref="D4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43"/>
  <sheetViews>
    <sheetView workbookViewId="0">
      <selection activeCell="M12" sqref="M12"/>
    </sheetView>
  </sheetViews>
  <sheetFormatPr defaultRowHeight="15"/>
  <sheetData>
    <row r="1" spans="1:1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</row>
    <row r="2" spans="1:11">
      <c r="A2" s="4" t="s">
        <v>41</v>
      </c>
      <c r="B2" s="4" t="s">
        <v>42</v>
      </c>
      <c r="C2" s="4" t="s">
        <v>51</v>
      </c>
      <c r="D2" s="4" t="s">
        <v>56</v>
      </c>
      <c r="E2" s="4" t="s">
        <v>45</v>
      </c>
      <c r="F2" s="4">
        <v>1408</v>
      </c>
      <c r="G2" s="4" t="s">
        <v>16</v>
      </c>
      <c r="H2" s="4">
        <v>235</v>
      </c>
      <c r="I2" s="4">
        <v>41</v>
      </c>
      <c r="J2" s="4">
        <v>0</v>
      </c>
      <c r="K2" s="4" t="s">
        <v>17</v>
      </c>
    </row>
    <row r="3" spans="1:11">
      <c r="A3" s="4" t="s">
        <v>41</v>
      </c>
      <c r="B3" s="4" t="s">
        <v>42</v>
      </c>
      <c r="C3" s="4" t="s">
        <v>51</v>
      </c>
      <c r="D3" s="4" t="s">
        <v>58</v>
      </c>
      <c r="E3" s="4" t="s">
        <v>45</v>
      </c>
      <c r="F3" s="4">
        <v>1127</v>
      </c>
      <c r="G3" s="4" t="s">
        <v>16</v>
      </c>
      <c r="H3" s="4">
        <v>276</v>
      </c>
      <c r="I3" s="4">
        <v>95</v>
      </c>
      <c r="J3" s="4">
        <v>0</v>
      </c>
      <c r="K3" s="4" t="s">
        <v>17</v>
      </c>
    </row>
    <row r="4" spans="1:11">
      <c r="A4" s="4" t="s">
        <v>41</v>
      </c>
      <c r="B4" s="4" t="s">
        <v>42</v>
      </c>
      <c r="C4" s="4" t="s">
        <v>51</v>
      </c>
      <c r="D4" s="4" t="s">
        <v>60</v>
      </c>
      <c r="E4" s="4" t="s">
        <v>45</v>
      </c>
      <c r="F4" s="4">
        <v>1219</v>
      </c>
      <c r="G4" s="4" t="s">
        <v>16</v>
      </c>
      <c r="H4" s="4">
        <v>148</v>
      </c>
      <c r="I4" s="4">
        <v>26</v>
      </c>
      <c r="J4" s="4">
        <v>0</v>
      </c>
      <c r="K4" s="4" t="s">
        <v>17</v>
      </c>
    </row>
    <row r="5" spans="1:11">
      <c r="A5" s="4" t="s">
        <v>41</v>
      </c>
      <c r="B5" s="4" t="s">
        <v>42</v>
      </c>
      <c r="C5" s="4" t="s">
        <v>124</v>
      </c>
      <c r="D5" s="4" t="s">
        <v>125</v>
      </c>
      <c r="E5" s="4" t="s">
        <v>45</v>
      </c>
      <c r="F5" s="4">
        <v>1580</v>
      </c>
      <c r="G5" s="4" t="s">
        <v>16</v>
      </c>
      <c r="H5" s="4">
        <v>195</v>
      </c>
      <c r="I5" s="4">
        <v>151</v>
      </c>
      <c r="J5" s="4">
        <v>0</v>
      </c>
      <c r="K5" s="4" t="s">
        <v>17</v>
      </c>
    </row>
    <row r="6" spans="1:11">
      <c r="A6" s="4" t="s">
        <v>41</v>
      </c>
      <c r="B6" s="4" t="s">
        <v>42</v>
      </c>
      <c r="C6" s="4" t="s">
        <v>134</v>
      </c>
      <c r="D6" s="4" t="s">
        <v>125</v>
      </c>
      <c r="E6" s="4" t="s">
        <v>45</v>
      </c>
      <c r="F6" s="4">
        <v>1921</v>
      </c>
      <c r="G6" s="4" t="s">
        <v>16</v>
      </c>
      <c r="H6" s="4">
        <v>97</v>
      </c>
      <c r="I6" s="4">
        <v>45</v>
      </c>
      <c r="J6" s="4">
        <v>0</v>
      </c>
      <c r="K6" s="4" t="s">
        <v>17</v>
      </c>
    </row>
    <row r="7" spans="1:11">
      <c r="A7" s="4" t="s">
        <v>41</v>
      </c>
      <c r="B7" s="4" t="s">
        <v>42</v>
      </c>
      <c r="C7" s="4" t="s">
        <v>139</v>
      </c>
      <c r="D7" s="4" t="s">
        <v>125</v>
      </c>
      <c r="E7" s="4" t="s">
        <v>45</v>
      </c>
      <c r="F7" s="4">
        <v>1145</v>
      </c>
      <c r="G7" s="4" t="s">
        <v>16</v>
      </c>
      <c r="H7" s="4">
        <v>253</v>
      </c>
      <c r="I7" s="4">
        <v>64</v>
      </c>
      <c r="J7" s="4">
        <v>0</v>
      </c>
      <c r="K7" s="4" t="s">
        <v>17</v>
      </c>
    </row>
    <row r="8" spans="1:11">
      <c r="A8" s="4" t="s">
        <v>41</v>
      </c>
      <c r="B8" s="4" t="s">
        <v>42</v>
      </c>
      <c r="C8" s="4" t="s">
        <v>51</v>
      </c>
      <c r="D8" s="4" t="s">
        <v>64</v>
      </c>
      <c r="E8" s="4" t="s">
        <v>45</v>
      </c>
      <c r="F8" s="4">
        <v>1573</v>
      </c>
      <c r="G8" s="4" t="s">
        <v>16</v>
      </c>
      <c r="H8" s="4">
        <v>346</v>
      </c>
      <c r="I8" s="4">
        <v>138</v>
      </c>
      <c r="J8" s="4">
        <v>0</v>
      </c>
      <c r="K8" s="4" t="s">
        <v>17</v>
      </c>
    </row>
    <row r="9" spans="1:11">
      <c r="A9" s="4" t="s">
        <v>41</v>
      </c>
      <c r="B9" s="4" t="s">
        <v>42</v>
      </c>
      <c r="C9" s="4" t="s">
        <v>51</v>
      </c>
      <c r="D9" s="4" t="s">
        <v>68</v>
      </c>
      <c r="E9" s="4" t="s">
        <v>45</v>
      </c>
      <c r="F9" s="4">
        <v>892</v>
      </c>
      <c r="G9" s="4" t="s">
        <v>16</v>
      </c>
      <c r="H9" s="4">
        <v>181</v>
      </c>
      <c r="I9" s="4">
        <v>49</v>
      </c>
      <c r="J9" s="4">
        <v>0</v>
      </c>
      <c r="K9" s="4" t="s">
        <v>17</v>
      </c>
    </row>
    <row r="10" spans="1:11">
      <c r="A10" s="4" t="s">
        <v>41</v>
      </c>
      <c r="B10" s="4" t="s">
        <v>42</v>
      </c>
      <c r="C10" s="4" t="s">
        <v>51</v>
      </c>
      <c r="D10" s="4" t="s">
        <v>72</v>
      </c>
      <c r="E10" s="4" t="s">
        <v>45</v>
      </c>
      <c r="F10" s="4">
        <v>1195</v>
      </c>
      <c r="G10" s="4" t="s">
        <v>16</v>
      </c>
      <c r="H10" s="4">
        <v>217</v>
      </c>
      <c r="I10" s="4">
        <v>129</v>
      </c>
      <c r="J10" s="4">
        <v>0</v>
      </c>
      <c r="K10" s="4" t="s">
        <v>17</v>
      </c>
    </row>
    <row r="11" spans="1:11">
      <c r="A11" s="4" t="s">
        <v>41</v>
      </c>
      <c r="B11" s="4" t="s">
        <v>42</v>
      </c>
      <c r="C11" s="4" t="s">
        <v>51</v>
      </c>
      <c r="D11" s="4" t="s">
        <v>76</v>
      </c>
      <c r="E11" s="4" t="s">
        <v>45</v>
      </c>
      <c r="F11" s="4">
        <v>1109</v>
      </c>
      <c r="G11" s="4" t="s">
        <v>16</v>
      </c>
      <c r="H11" s="4">
        <v>243</v>
      </c>
      <c r="I11" s="4">
        <v>228</v>
      </c>
      <c r="J11" s="4">
        <v>0</v>
      </c>
      <c r="K11" s="4" t="s">
        <v>17</v>
      </c>
    </row>
    <row r="12" spans="1:11">
      <c r="A12" s="4" t="s">
        <v>41</v>
      </c>
      <c r="B12" s="4" t="s">
        <v>42</v>
      </c>
      <c r="C12" s="4" t="s">
        <v>134</v>
      </c>
      <c r="D12" s="4" t="s">
        <v>135</v>
      </c>
      <c r="E12" s="4" t="s">
        <v>45</v>
      </c>
      <c r="F12" s="4">
        <v>1429</v>
      </c>
      <c r="G12" s="4" t="s">
        <v>16</v>
      </c>
      <c r="H12" s="4">
        <v>327</v>
      </c>
      <c r="I12" s="4">
        <v>165</v>
      </c>
      <c r="J12" s="4">
        <v>0</v>
      </c>
      <c r="K12" s="4" t="s">
        <v>17</v>
      </c>
    </row>
    <row r="13" spans="1:11">
      <c r="A13" s="4" t="s">
        <v>41</v>
      </c>
      <c r="B13" s="4" t="s">
        <v>42</v>
      </c>
      <c r="C13" s="4" t="s">
        <v>139</v>
      </c>
      <c r="D13" s="4" t="s">
        <v>135</v>
      </c>
      <c r="E13" s="4" t="s">
        <v>45</v>
      </c>
      <c r="F13" s="4">
        <v>1557</v>
      </c>
      <c r="G13" s="4" t="s">
        <v>16</v>
      </c>
      <c r="H13" s="4">
        <v>393</v>
      </c>
      <c r="I13" s="4">
        <v>129</v>
      </c>
      <c r="J13" s="4">
        <v>0</v>
      </c>
      <c r="K13" s="4" t="s">
        <v>17</v>
      </c>
    </row>
    <row r="14" spans="1:11">
      <c r="A14" s="4" t="s">
        <v>41</v>
      </c>
      <c r="B14" s="4" t="s">
        <v>42</v>
      </c>
      <c r="C14" s="4" t="s">
        <v>124</v>
      </c>
      <c r="D14" s="4" t="s">
        <v>18</v>
      </c>
      <c r="E14" s="4" t="s">
        <v>45</v>
      </c>
      <c r="F14" s="4">
        <v>584</v>
      </c>
      <c r="G14" s="4" t="s">
        <v>16</v>
      </c>
      <c r="H14" s="4">
        <v>501</v>
      </c>
      <c r="I14" s="4">
        <v>288</v>
      </c>
      <c r="J14" s="4">
        <v>0</v>
      </c>
      <c r="K14" s="4" t="s">
        <v>17</v>
      </c>
    </row>
    <row r="15" spans="1:11">
      <c r="A15" s="4" t="s">
        <v>41</v>
      </c>
      <c r="B15" s="4" t="s">
        <v>42</v>
      </c>
      <c r="C15" s="4" t="s">
        <v>43</v>
      </c>
      <c r="D15" s="4" t="s">
        <v>44</v>
      </c>
      <c r="E15" s="4" t="s">
        <v>45</v>
      </c>
      <c r="F15" s="4">
        <v>381</v>
      </c>
      <c r="G15" s="4" t="s">
        <v>16</v>
      </c>
      <c r="H15" s="4">
        <v>678</v>
      </c>
      <c r="I15" s="4">
        <v>246</v>
      </c>
      <c r="J15" s="4">
        <v>0</v>
      </c>
      <c r="K15" s="4" t="s">
        <v>17</v>
      </c>
    </row>
    <row r="16" spans="1:11">
      <c r="A16" s="4" t="s">
        <v>41</v>
      </c>
      <c r="B16" s="4" t="s">
        <v>42</v>
      </c>
      <c r="C16" s="4" t="s">
        <v>124</v>
      </c>
      <c r="D16" s="4" t="s">
        <v>34</v>
      </c>
      <c r="E16" s="4" t="s">
        <v>45</v>
      </c>
      <c r="F16" s="4">
        <v>972</v>
      </c>
      <c r="G16" s="4" t="s">
        <v>16</v>
      </c>
      <c r="H16" s="4">
        <v>372</v>
      </c>
      <c r="I16" s="4">
        <v>228</v>
      </c>
      <c r="J16" s="4">
        <v>0</v>
      </c>
      <c r="K16" s="4" t="s">
        <v>17</v>
      </c>
    </row>
    <row r="17" spans="1:11">
      <c r="A17" s="4" t="s">
        <v>41</v>
      </c>
      <c r="B17" s="4" t="s">
        <v>42</v>
      </c>
      <c r="C17" s="4" t="s">
        <v>134</v>
      </c>
      <c r="D17" s="4" t="s">
        <v>34</v>
      </c>
      <c r="E17" s="4" t="s">
        <v>45</v>
      </c>
      <c r="F17" s="4">
        <v>891</v>
      </c>
      <c r="G17" s="4" t="s">
        <v>16</v>
      </c>
      <c r="H17" s="4">
        <v>385</v>
      </c>
      <c r="I17" s="4">
        <v>257</v>
      </c>
      <c r="J17" s="4">
        <v>0</v>
      </c>
      <c r="K17" s="4" t="s">
        <v>17</v>
      </c>
    </row>
    <row r="18" spans="1:11">
      <c r="A18" s="4" t="s">
        <v>41</v>
      </c>
      <c r="B18" s="4" t="s">
        <v>42</v>
      </c>
      <c r="C18" s="4" t="s">
        <v>139</v>
      </c>
      <c r="D18" s="4" t="s">
        <v>34</v>
      </c>
      <c r="E18" s="4" t="s">
        <v>45</v>
      </c>
      <c r="F18" s="4">
        <v>1012</v>
      </c>
      <c r="G18" s="4" t="s">
        <v>16</v>
      </c>
      <c r="H18" s="4">
        <v>401</v>
      </c>
      <c r="I18" s="4">
        <v>165</v>
      </c>
      <c r="J18" s="4">
        <v>0</v>
      </c>
      <c r="K18" s="4" t="s">
        <v>17</v>
      </c>
    </row>
    <row r="19" spans="1:11">
      <c r="A19" s="4" t="s">
        <v>41</v>
      </c>
      <c r="B19" s="4" t="s">
        <v>42</v>
      </c>
      <c r="C19" s="4" t="s">
        <v>43</v>
      </c>
      <c r="D19" s="4" t="s">
        <v>46</v>
      </c>
      <c r="E19" s="4" t="s">
        <v>45</v>
      </c>
      <c r="F19" s="4">
        <v>417</v>
      </c>
      <c r="G19" s="4" t="s">
        <v>16</v>
      </c>
      <c r="H19" s="4">
        <v>596</v>
      </c>
      <c r="I19" s="4">
        <v>302</v>
      </c>
      <c r="J19" s="4">
        <v>0</v>
      </c>
      <c r="K19" s="4" t="s">
        <v>17</v>
      </c>
    </row>
    <row r="20" spans="1:11">
      <c r="A20" s="4" t="s">
        <v>41</v>
      </c>
      <c r="B20" s="4" t="s">
        <v>42</v>
      </c>
      <c r="C20" s="4" t="s">
        <v>51</v>
      </c>
      <c r="D20" s="4" t="s">
        <v>82</v>
      </c>
      <c r="E20" s="4" t="s">
        <v>45</v>
      </c>
      <c r="F20" s="4">
        <v>1003</v>
      </c>
      <c r="G20" s="4" t="s">
        <v>16</v>
      </c>
      <c r="H20" s="4">
        <v>250</v>
      </c>
      <c r="I20" s="4">
        <v>76</v>
      </c>
      <c r="J20" s="4">
        <v>0</v>
      </c>
      <c r="K20" s="4" t="s">
        <v>17</v>
      </c>
    </row>
    <row r="21" spans="1:11">
      <c r="A21" s="4" t="s">
        <v>41</v>
      </c>
      <c r="B21" s="4" t="s">
        <v>42</v>
      </c>
      <c r="C21" s="4" t="s">
        <v>51</v>
      </c>
      <c r="D21" s="4" t="s">
        <v>85</v>
      </c>
      <c r="E21" s="4" t="s">
        <v>45</v>
      </c>
      <c r="F21" s="4">
        <v>926</v>
      </c>
      <c r="G21" s="4" t="s">
        <v>16</v>
      </c>
      <c r="H21" s="4">
        <v>376</v>
      </c>
      <c r="I21" s="4">
        <v>197</v>
      </c>
      <c r="J21" s="4">
        <v>0</v>
      </c>
      <c r="K21" s="4" t="s">
        <v>17</v>
      </c>
    </row>
    <row r="22" spans="1:11">
      <c r="A22" s="4" t="s">
        <v>41</v>
      </c>
      <c r="B22" s="4" t="s">
        <v>42</v>
      </c>
      <c r="C22" s="4" t="s">
        <v>51</v>
      </c>
      <c r="D22" s="4" t="s">
        <v>87</v>
      </c>
      <c r="E22" s="4" t="s">
        <v>45</v>
      </c>
      <c r="F22" s="4">
        <v>760</v>
      </c>
      <c r="G22" s="4" t="s">
        <v>16</v>
      </c>
      <c r="H22" s="4">
        <v>357</v>
      </c>
      <c r="I22" s="4">
        <v>274</v>
      </c>
      <c r="J22" s="4">
        <v>0</v>
      </c>
      <c r="K22" s="4" t="s">
        <v>17</v>
      </c>
    </row>
    <row r="23" spans="1:11">
      <c r="A23" s="4" t="s">
        <v>41</v>
      </c>
      <c r="B23" s="4" t="s">
        <v>42</v>
      </c>
      <c r="C23" s="4" t="s">
        <v>51</v>
      </c>
      <c r="D23" s="4" t="s">
        <v>89</v>
      </c>
      <c r="E23" s="4" t="s">
        <v>45</v>
      </c>
      <c r="F23" s="4">
        <v>1030</v>
      </c>
      <c r="G23" s="4" t="s">
        <v>16</v>
      </c>
      <c r="H23" s="4">
        <v>181</v>
      </c>
      <c r="I23" s="4">
        <v>106</v>
      </c>
      <c r="J23" s="4">
        <v>0</v>
      </c>
      <c r="K23" s="4" t="s">
        <v>17</v>
      </c>
    </row>
    <row r="24" spans="1:11">
      <c r="A24" s="4" t="s">
        <v>41</v>
      </c>
      <c r="B24" s="4" t="s">
        <v>42</v>
      </c>
      <c r="C24" s="4" t="s">
        <v>51</v>
      </c>
      <c r="D24" s="4" t="s">
        <v>92</v>
      </c>
      <c r="E24" s="4" t="s">
        <v>45</v>
      </c>
      <c r="F24" s="4">
        <v>1044</v>
      </c>
      <c r="G24" s="4" t="s">
        <v>16</v>
      </c>
      <c r="H24" s="4">
        <v>260</v>
      </c>
      <c r="I24" s="4">
        <v>136</v>
      </c>
      <c r="J24" s="4">
        <v>0</v>
      </c>
      <c r="K24" s="4" t="s">
        <v>17</v>
      </c>
    </row>
    <row r="25" spans="1:11">
      <c r="A25" s="4" t="s">
        <v>41</v>
      </c>
      <c r="B25" s="4" t="s">
        <v>42</v>
      </c>
      <c r="C25" s="4" t="s">
        <v>51</v>
      </c>
      <c r="D25" s="4" t="s">
        <v>94</v>
      </c>
      <c r="E25" s="4" t="s">
        <v>45</v>
      </c>
      <c r="F25" s="4">
        <v>998</v>
      </c>
      <c r="G25" s="4" t="s">
        <v>16</v>
      </c>
      <c r="H25" s="4">
        <v>253</v>
      </c>
      <c r="I25" s="4">
        <v>169</v>
      </c>
      <c r="J25" s="4">
        <v>0</v>
      </c>
      <c r="K25" s="4" t="s">
        <v>17</v>
      </c>
    </row>
    <row r="26" spans="1:11">
      <c r="A26" s="4" t="s">
        <v>41</v>
      </c>
      <c r="B26" s="4" t="s">
        <v>42</v>
      </c>
      <c r="C26" s="4" t="s">
        <v>51</v>
      </c>
      <c r="D26" s="4" t="s">
        <v>96</v>
      </c>
      <c r="E26" s="4" t="s">
        <v>45</v>
      </c>
      <c r="F26" s="4">
        <v>1054</v>
      </c>
      <c r="G26" s="4" t="s">
        <v>16</v>
      </c>
      <c r="H26" s="4">
        <v>275</v>
      </c>
      <c r="I26" s="4">
        <v>194</v>
      </c>
      <c r="J26" s="4">
        <v>0</v>
      </c>
      <c r="K26" s="4" t="s">
        <v>17</v>
      </c>
    </row>
    <row r="27" spans="1:11">
      <c r="A27" s="4" t="s">
        <v>41</v>
      </c>
      <c r="B27" s="4" t="s">
        <v>42</v>
      </c>
      <c r="C27" s="4" t="s">
        <v>51</v>
      </c>
      <c r="D27" s="4" t="s">
        <v>98</v>
      </c>
      <c r="E27" s="4" t="s">
        <v>45</v>
      </c>
      <c r="F27" s="4">
        <v>957</v>
      </c>
      <c r="G27" s="4" t="s">
        <v>16</v>
      </c>
      <c r="H27" s="4">
        <v>349</v>
      </c>
      <c r="I27" s="4">
        <v>189</v>
      </c>
      <c r="J27" s="4">
        <v>0</v>
      </c>
      <c r="K27" s="4" t="s">
        <v>17</v>
      </c>
    </row>
    <row r="28" spans="1:11">
      <c r="A28" s="4" t="s">
        <v>41</v>
      </c>
      <c r="B28" s="4" t="s">
        <v>42</v>
      </c>
      <c r="C28" s="4" t="s">
        <v>134</v>
      </c>
      <c r="D28" s="4" t="s">
        <v>138</v>
      </c>
      <c r="E28" s="4" t="s">
        <v>45</v>
      </c>
      <c r="F28" s="4">
        <v>1535</v>
      </c>
      <c r="G28" s="4" t="s">
        <v>16</v>
      </c>
      <c r="H28" s="4">
        <v>438</v>
      </c>
      <c r="I28" s="4">
        <v>199</v>
      </c>
      <c r="J28" s="4">
        <v>0</v>
      </c>
      <c r="K28" s="4" t="s">
        <v>17</v>
      </c>
    </row>
    <row r="29" spans="1:11">
      <c r="A29" s="4" t="s">
        <v>41</v>
      </c>
      <c r="B29" s="4" t="s">
        <v>42</v>
      </c>
      <c r="C29" s="4" t="s">
        <v>139</v>
      </c>
      <c r="D29" s="4" t="s">
        <v>138</v>
      </c>
      <c r="E29" s="4" t="s">
        <v>45</v>
      </c>
      <c r="F29" s="4">
        <v>1512</v>
      </c>
      <c r="G29" s="4" t="s">
        <v>16</v>
      </c>
      <c r="H29" s="4">
        <v>463</v>
      </c>
      <c r="I29" s="4">
        <v>124</v>
      </c>
      <c r="J29" s="4">
        <v>0</v>
      </c>
      <c r="K29" s="4" t="s">
        <v>17</v>
      </c>
    </row>
    <row r="30" spans="1:11">
      <c r="A30" s="4" t="s">
        <v>41</v>
      </c>
      <c r="B30" s="4" t="s">
        <v>42</v>
      </c>
      <c r="C30" s="4" t="s">
        <v>51</v>
      </c>
      <c r="D30" s="4" t="s">
        <v>38</v>
      </c>
      <c r="E30" s="4" t="s">
        <v>45</v>
      </c>
      <c r="F30" s="4">
        <v>845</v>
      </c>
      <c r="G30" s="4" t="s">
        <v>16</v>
      </c>
      <c r="H30" s="4">
        <v>236</v>
      </c>
      <c r="I30" s="4">
        <v>64</v>
      </c>
      <c r="J30" s="4">
        <v>0</v>
      </c>
      <c r="K30" s="4" t="s">
        <v>17</v>
      </c>
    </row>
    <row r="31" spans="1:11">
      <c r="A31" s="4" t="s">
        <v>41</v>
      </c>
      <c r="B31" s="4" t="s">
        <v>42</v>
      </c>
      <c r="C31" s="4" t="s">
        <v>124</v>
      </c>
      <c r="D31" s="4" t="s">
        <v>38</v>
      </c>
      <c r="E31" s="4" t="s">
        <v>45</v>
      </c>
      <c r="F31" s="4">
        <v>883</v>
      </c>
      <c r="G31" s="4" t="s">
        <v>16</v>
      </c>
      <c r="H31" s="4">
        <v>412</v>
      </c>
      <c r="I31" s="4">
        <v>232</v>
      </c>
      <c r="J31" s="4">
        <v>0</v>
      </c>
      <c r="K31" s="4" t="s">
        <v>17</v>
      </c>
    </row>
    <row r="32" spans="1:11">
      <c r="A32" s="4" t="s">
        <v>41</v>
      </c>
      <c r="B32" s="4" t="s">
        <v>42</v>
      </c>
      <c r="C32" s="4" t="s">
        <v>51</v>
      </c>
      <c r="D32" s="4" t="s">
        <v>104</v>
      </c>
      <c r="E32" s="4" t="s">
        <v>45</v>
      </c>
      <c r="F32" s="4">
        <v>875</v>
      </c>
      <c r="G32" s="4" t="s">
        <v>16</v>
      </c>
      <c r="H32" s="4">
        <v>254</v>
      </c>
      <c r="I32" s="4">
        <v>229</v>
      </c>
      <c r="J32" s="4">
        <v>0</v>
      </c>
      <c r="K32" s="4" t="s">
        <v>17</v>
      </c>
    </row>
    <row r="33" spans="1:11">
      <c r="A33" s="4" t="s">
        <v>41</v>
      </c>
      <c r="B33" s="4" t="s">
        <v>42</v>
      </c>
      <c r="C33" s="4" t="s">
        <v>51</v>
      </c>
      <c r="D33" s="4" t="s">
        <v>108</v>
      </c>
      <c r="E33" s="4" t="s">
        <v>45</v>
      </c>
      <c r="F33" s="4">
        <v>739</v>
      </c>
      <c r="G33" s="4" t="s">
        <v>16</v>
      </c>
      <c r="H33" s="4">
        <v>287</v>
      </c>
      <c r="I33" s="4">
        <v>111</v>
      </c>
      <c r="J33" s="4">
        <v>0</v>
      </c>
      <c r="K33" s="4" t="s">
        <v>17</v>
      </c>
    </row>
    <row r="34" spans="1:11">
      <c r="A34" s="4" t="s">
        <v>41</v>
      </c>
      <c r="B34" s="4" t="s">
        <v>42</v>
      </c>
      <c r="C34" s="4" t="s">
        <v>51</v>
      </c>
      <c r="D34" s="4" t="s">
        <v>114</v>
      </c>
      <c r="E34" s="4" t="s">
        <v>45</v>
      </c>
      <c r="F34" s="4">
        <v>194</v>
      </c>
      <c r="G34" s="4" t="s">
        <v>16</v>
      </c>
      <c r="H34" s="4">
        <v>431</v>
      </c>
      <c r="I34" s="4">
        <v>301</v>
      </c>
      <c r="J34" s="4">
        <v>0</v>
      </c>
      <c r="K34" s="4" t="s">
        <v>17</v>
      </c>
    </row>
    <row r="35" spans="1:11">
      <c r="A35" s="4" t="s">
        <v>41</v>
      </c>
      <c r="B35" s="4" t="s">
        <v>42</v>
      </c>
      <c r="C35" s="4" t="s">
        <v>139</v>
      </c>
      <c r="D35" s="4" t="s">
        <v>141</v>
      </c>
      <c r="E35" s="4" t="s">
        <v>45</v>
      </c>
      <c r="F35" s="4">
        <v>1145</v>
      </c>
      <c r="G35" s="4" t="s">
        <v>16</v>
      </c>
      <c r="H35" s="4">
        <v>387</v>
      </c>
      <c r="I35" s="4">
        <v>141</v>
      </c>
      <c r="J35" s="4">
        <v>0</v>
      </c>
      <c r="K35" s="4" t="s">
        <v>17</v>
      </c>
    </row>
    <row r="36" spans="1:11">
      <c r="A36" s="4" t="s">
        <v>41</v>
      </c>
      <c r="B36" s="4" t="s">
        <v>42</v>
      </c>
      <c r="C36" s="4" t="s">
        <v>124</v>
      </c>
      <c r="D36" s="4" t="s">
        <v>21</v>
      </c>
      <c r="E36" s="4" t="s">
        <v>45</v>
      </c>
      <c r="F36" s="4">
        <v>499</v>
      </c>
      <c r="G36" s="4" t="s">
        <v>16</v>
      </c>
      <c r="H36" s="4">
        <v>478</v>
      </c>
      <c r="I36" s="4">
        <v>171</v>
      </c>
      <c r="J36" s="4">
        <v>0</v>
      </c>
      <c r="K36" s="4" t="s">
        <v>17</v>
      </c>
    </row>
    <row r="37" spans="1:11">
      <c r="A37" s="4" t="s">
        <v>41</v>
      </c>
      <c r="B37" s="4" t="s">
        <v>42</v>
      </c>
      <c r="C37" s="4" t="s">
        <v>51</v>
      </c>
      <c r="D37" s="4" t="s">
        <v>118</v>
      </c>
      <c r="E37" s="4" t="s">
        <v>45</v>
      </c>
      <c r="F37" s="4">
        <v>847</v>
      </c>
      <c r="G37" s="4" t="s">
        <v>16</v>
      </c>
      <c r="H37" s="4">
        <v>298</v>
      </c>
      <c r="I37" s="4">
        <v>155</v>
      </c>
      <c r="J37" s="4">
        <v>0</v>
      </c>
      <c r="K37" s="4" t="s">
        <v>17</v>
      </c>
    </row>
    <row r="38" spans="1:11">
      <c r="A38" s="4" t="s">
        <v>41</v>
      </c>
      <c r="B38" s="4" t="s">
        <v>42</v>
      </c>
      <c r="C38" s="4" t="s">
        <v>134</v>
      </c>
      <c r="D38" s="4" t="s">
        <v>118</v>
      </c>
      <c r="E38" s="4" t="s">
        <v>45</v>
      </c>
      <c r="F38" s="4">
        <v>1048</v>
      </c>
      <c r="G38" s="4" t="s">
        <v>16</v>
      </c>
      <c r="H38" s="4">
        <v>280</v>
      </c>
      <c r="I38" s="4">
        <v>191</v>
      </c>
      <c r="J38" s="4">
        <v>0</v>
      </c>
      <c r="K38" s="4" t="s">
        <v>17</v>
      </c>
    </row>
    <row r="39" spans="1:11">
      <c r="A39" s="4" t="s">
        <v>41</v>
      </c>
      <c r="B39" s="4" t="s">
        <v>42</v>
      </c>
      <c r="C39" s="4" t="s">
        <v>51</v>
      </c>
      <c r="D39" s="4" t="s">
        <v>120</v>
      </c>
      <c r="E39" s="4" t="s">
        <v>45</v>
      </c>
      <c r="F39" s="4">
        <v>882</v>
      </c>
      <c r="G39" s="4" t="s">
        <v>16</v>
      </c>
      <c r="H39" s="4">
        <v>443</v>
      </c>
      <c r="I39" s="4">
        <v>195</v>
      </c>
      <c r="J39" s="4">
        <v>0</v>
      </c>
      <c r="K39" s="4" t="s">
        <v>17</v>
      </c>
    </row>
    <row r="40" spans="1:11">
      <c r="A40" s="4" t="s">
        <v>41</v>
      </c>
      <c r="B40" s="4" t="s">
        <v>42</v>
      </c>
      <c r="C40" s="4" t="s">
        <v>51</v>
      </c>
      <c r="D40" s="4" t="s">
        <v>122</v>
      </c>
      <c r="E40" s="4" t="s">
        <v>45</v>
      </c>
      <c r="F40" s="4">
        <v>1222</v>
      </c>
      <c r="G40" s="4" t="s">
        <v>16</v>
      </c>
      <c r="H40" s="4">
        <v>418</v>
      </c>
      <c r="I40" s="4">
        <v>173</v>
      </c>
      <c r="J40" s="4">
        <v>0</v>
      </c>
      <c r="K40" s="4" t="s">
        <v>17</v>
      </c>
    </row>
    <row r="41" spans="1:11">
      <c r="A41" s="4" t="s">
        <v>41</v>
      </c>
      <c r="B41" s="4" t="s">
        <v>42</v>
      </c>
      <c r="C41" s="4" t="s">
        <v>124</v>
      </c>
      <c r="D41" s="4" t="s">
        <v>122</v>
      </c>
      <c r="E41" s="4" t="s">
        <v>45</v>
      </c>
      <c r="F41" s="4">
        <v>1679</v>
      </c>
      <c r="G41" s="4" t="s">
        <v>16</v>
      </c>
      <c r="H41" s="4">
        <v>401</v>
      </c>
      <c r="I41" s="4">
        <v>143</v>
      </c>
      <c r="J41" s="4">
        <v>0</v>
      </c>
      <c r="K41" s="4" t="s">
        <v>17</v>
      </c>
    </row>
    <row r="42" spans="1:11">
      <c r="A42" s="4" t="s">
        <v>41</v>
      </c>
      <c r="B42" s="4" t="s">
        <v>42</v>
      </c>
      <c r="C42" s="4" t="s">
        <v>139</v>
      </c>
      <c r="D42" s="4" t="s">
        <v>122</v>
      </c>
      <c r="E42" s="4" t="s">
        <v>45</v>
      </c>
      <c r="F42" s="4">
        <v>1562</v>
      </c>
      <c r="G42" s="4" t="s">
        <v>16</v>
      </c>
      <c r="H42" s="4">
        <v>276</v>
      </c>
      <c r="I42" s="4">
        <v>170</v>
      </c>
      <c r="J42" s="4">
        <v>0</v>
      </c>
      <c r="K42" s="4" t="s">
        <v>17</v>
      </c>
    </row>
    <row r="43" spans="1:11">
      <c r="A43" s="4" t="s">
        <v>41</v>
      </c>
      <c r="B43" s="4" t="s">
        <v>42</v>
      </c>
      <c r="C43" s="4" t="s">
        <v>134</v>
      </c>
      <c r="D43" s="4" t="s">
        <v>36</v>
      </c>
      <c r="E43" s="4" t="s">
        <v>45</v>
      </c>
      <c r="F43" s="4">
        <v>847</v>
      </c>
      <c r="G43" s="4" t="s">
        <v>16</v>
      </c>
      <c r="H43" s="4">
        <v>407</v>
      </c>
      <c r="I43" s="4">
        <v>253</v>
      </c>
      <c r="J43" s="4">
        <v>0</v>
      </c>
      <c r="K43" s="4" t="s">
        <v>17</v>
      </c>
    </row>
  </sheetData>
  <sortState ref="A2:K43">
    <sortCondition ref="D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87"/>
  <sheetViews>
    <sheetView workbookViewId="0">
      <selection activeCell="J1" sqref="J1"/>
    </sheetView>
  </sheetViews>
  <sheetFormatPr defaultRowHeight="15"/>
  <sheetData>
    <row r="1" spans="1:1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</row>
    <row r="2" spans="1:11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4" t="s">
        <v>41</v>
      </c>
      <c r="B3" s="4" t="s">
        <v>42</v>
      </c>
      <c r="C3" s="4" t="s">
        <v>51</v>
      </c>
      <c r="D3" s="4" t="s">
        <v>57</v>
      </c>
      <c r="E3" s="4" t="s">
        <v>15</v>
      </c>
      <c r="F3" s="4">
        <v>624</v>
      </c>
      <c r="G3" s="4" t="s">
        <v>16</v>
      </c>
      <c r="H3" s="4">
        <v>411</v>
      </c>
      <c r="I3" s="4">
        <v>250</v>
      </c>
      <c r="J3" s="4">
        <v>0</v>
      </c>
      <c r="K3" s="4" t="s">
        <v>17</v>
      </c>
    </row>
    <row r="4" spans="1:11">
      <c r="A4" s="4" t="s">
        <v>41</v>
      </c>
      <c r="B4" s="4" t="s">
        <v>42</v>
      </c>
      <c r="C4" s="4" t="s">
        <v>51</v>
      </c>
      <c r="D4" s="4" t="s">
        <v>59</v>
      </c>
      <c r="E4" s="4" t="s">
        <v>15</v>
      </c>
      <c r="F4" s="4">
        <v>607</v>
      </c>
      <c r="G4" s="4" t="s">
        <v>16</v>
      </c>
      <c r="H4" s="4">
        <v>472</v>
      </c>
      <c r="I4" s="4">
        <v>319</v>
      </c>
      <c r="J4" s="4">
        <v>0</v>
      </c>
      <c r="K4" s="4" t="s">
        <v>17</v>
      </c>
    </row>
    <row r="5" spans="1:11">
      <c r="A5" s="4" t="s">
        <v>41</v>
      </c>
      <c r="B5" s="4" t="s">
        <v>42</v>
      </c>
      <c r="C5" s="4" t="s">
        <v>51</v>
      </c>
      <c r="D5" s="4" t="s">
        <v>62</v>
      </c>
      <c r="E5" s="4" t="s">
        <v>15</v>
      </c>
      <c r="F5" s="4">
        <v>610</v>
      </c>
      <c r="G5" s="4" t="s">
        <v>16</v>
      </c>
      <c r="H5" s="4">
        <v>345</v>
      </c>
      <c r="I5" s="4">
        <v>339</v>
      </c>
      <c r="J5" s="4">
        <v>0</v>
      </c>
      <c r="K5" s="4" t="s">
        <v>17</v>
      </c>
    </row>
    <row r="6" spans="1:11">
      <c r="A6" s="4" t="s">
        <v>41</v>
      </c>
      <c r="B6" s="4" t="s">
        <v>42</v>
      </c>
      <c r="C6" s="4" t="s">
        <v>124</v>
      </c>
      <c r="D6" s="4" t="s">
        <v>126</v>
      </c>
      <c r="E6" s="4" t="s">
        <v>15</v>
      </c>
      <c r="F6" s="4">
        <v>625</v>
      </c>
      <c r="G6" s="4" t="s">
        <v>16</v>
      </c>
      <c r="H6" s="4">
        <v>424</v>
      </c>
      <c r="I6" s="4">
        <v>280</v>
      </c>
      <c r="J6" s="4">
        <v>0</v>
      </c>
      <c r="K6" s="4" t="s">
        <v>17</v>
      </c>
    </row>
    <row r="7" spans="1:11">
      <c r="A7" s="4" t="s">
        <v>41</v>
      </c>
      <c r="B7" s="4" t="s">
        <v>42</v>
      </c>
      <c r="C7" s="4" t="s">
        <v>134</v>
      </c>
      <c r="D7" s="4" t="s">
        <v>126</v>
      </c>
      <c r="E7" s="4" t="s">
        <v>15</v>
      </c>
      <c r="F7" s="4">
        <v>620</v>
      </c>
      <c r="G7" s="4" t="s">
        <v>16</v>
      </c>
      <c r="H7" s="4">
        <v>635</v>
      </c>
      <c r="I7" s="4">
        <v>340</v>
      </c>
      <c r="J7" s="4">
        <v>0</v>
      </c>
      <c r="K7" s="4" t="s">
        <v>17</v>
      </c>
    </row>
    <row r="8" spans="1:11">
      <c r="A8" s="4" t="s">
        <v>41</v>
      </c>
      <c r="B8" s="4" t="s">
        <v>42</v>
      </c>
      <c r="C8" s="4" t="s">
        <v>139</v>
      </c>
      <c r="D8" s="4" t="s">
        <v>126</v>
      </c>
      <c r="E8" s="4" t="s">
        <v>15</v>
      </c>
      <c r="F8" s="4">
        <v>629</v>
      </c>
      <c r="G8" s="4" t="s">
        <v>16</v>
      </c>
      <c r="H8" s="4">
        <v>510</v>
      </c>
      <c r="I8" s="4">
        <v>225</v>
      </c>
      <c r="J8" s="4">
        <v>0</v>
      </c>
      <c r="K8" s="4" t="s">
        <v>17</v>
      </c>
    </row>
    <row r="9" spans="1:11">
      <c r="A9" s="4" t="s">
        <v>41</v>
      </c>
      <c r="B9" s="4" t="s">
        <v>42</v>
      </c>
      <c r="C9" s="4" t="s">
        <v>51</v>
      </c>
      <c r="D9" s="4" t="s">
        <v>66</v>
      </c>
      <c r="E9" s="4" t="s">
        <v>15</v>
      </c>
      <c r="F9" s="4">
        <v>617</v>
      </c>
      <c r="G9" s="4" t="s">
        <v>16</v>
      </c>
      <c r="H9" s="4">
        <v>471</v>
      </c>
      <c r="I9" s="4">
        <v>380</v>
      </c>
      <c r="J9" s="4">
        <v>0</v>
      </c>
      <c r="K9" s="4" t="s">
        <v>17</v>
      </c>
    </row>
    <row r="10" spans="1:11">
      <c r="A10" s="4" t="s">
        <v>41</v>
      </c>
      <c r="B10" s="4" t="s">
        <v>42</v>
      </c>
      <c r="C10" s="4" t="s">
        <v>51</v>
      </c>
      <c r="D10" s="4" t="s">
        <v>70</v>
      </c>
      <c r="E10" s="4" t="s">
        <v>15</v>
      </c>
      <c r="F10" s="4">
        <v>555</v>
      </c>
      <c r="G10" s="4" t="s">
        <v>16</v>
      </c>
      <c r="H10" s="4">
        <v>575</v>
      </c>
      <c r="I10" s="4">
        <v>373</v>
      </c>
      <c r="J10" s="4">
        <v>0</v>
      </c>
      <c r="K10" s="4" t="s">
        <v>17</v>
      </c>
    </row>
    <row r="11" spans="1:11">
      <c r="A11" s="4" t="s">
        <v>41</v>
      </c>
      <c r="B11" s="4" t="s">
        <v>42</v>
      </c>
      <c r="C11" s="4" t="s">
        <v>51</v>
      </c>
      <c r="D11" s="4" t="s">
        <v>74</v>
      </c>
      <c r="E11" s="4" t="s">
        <v>15</v>
      </c>
      <c r="F11" s="4">
        <v>614</v>
      </c>
      <c r="G11" s="4" t="s">
        <v>16</v>
      </c>
      <c r="H11" s="4">
        <v>450</v>
      </c>
      <c r="I11" s="4">
        <v>338</v>
      </c>
      <c r="J11" s="4">
        <v>0</v>
      </c>
      <c r="K11" s="4" t="s">
        <v>17</v>
      </c>
    </row>
    <row r="12" spans="1:11">
      <c r="A12" s="4" t="s">
        <v>41</v>
      </c>
      <c r="B12" s="4" t="s">
        <v>42</v>
      </c>
      <c r="C12" s="4" t="s">
        <v>51</v>
      </c>
      <c r="D12" s="4" t="s">
        <v>78</v>
      </c>
      <c r="E12" s="4" t="s">
        <v>15</v>
      </c>
      <c r="F12" s="4">
        <v>612</v>
      </c>
      <c r="G12" s="4" t="s">
        <v>16</v>
      </c>
      <c r="H12" s="4">
        <v>500</v>
      </c>
      <c r="I12" s="4">
        <v>355</v>
      </c>
      <c r="J12" s="4">
        <v>0</v>
      </c>
      <c r="K12" s="4" t="s">
        <v>17</v>
      </c>
    </row>
    <row r="13" spans="1:11">
      <c r="A13" s="4" t="s">
        <v>41</v>
      </c>
      <c r="B13" s="4" t="s">
        <v>42</v>
      </c>
      <c r="C13" s="4" t="s">
        <v>139</v>
      </c>
      <c r="D13" s="4" t="s">
        <v>140</v>
      </c>
      <c r="E13" s="4" t="s">
        <v>15</v>
      </c>
      <c r="F13" s="4">
        <v>598</v>
      </c>
      <c r="G13" s="4" t="s">
        <v>16</v>
      </c>
      <c r="H13" s="4">
        <v>448</v>
      </c>
      <c r="I13" s="4">
        <v>274</v>
      </c>
      <c r="J13" s="4">
        <v>0</v>
      </c>
      <c r="K13" s="4" t="s">
        <v>17</v>
      </c>
    </row>
    <row r="14" spans="1:11">
      <c r="A14" s="4" t="s">
        <v>41</v>
      </c>
      <c r="B14" s="4" t="s">
        <v>42</v>
      </c>
      <c r="C14" s="4" t="s">
        <v>134</v>
      </c>
      <c r="D14" s="4" t="s">
        <v>136</v>
      </c>
      <c r="E14" s="4" t="s">
        <v>15</v>
      </c>
      <c r="F14" s="4">
        <v>627</v>
      </c>
      <c r="G14" s="4" t="s">
        <v>16</v>
      </c>
      <c r="H14" s="4">
        <v>334</v>
      </c>
      <c r="I14" s="4">
        <v>167</v>
      </c>
      <c r="J14" s="4">
        <v>0</v>
      </c>
      <c r="K14" s="4" t="s">
        <v>17</v>
      </c>
    </row>
    <row r="15" spans="1:11">
      <c r="A15" s="4" t="s">
        <v>41</v>
      </c>
      <c r="B15" s="4" t="s">
        <v>42</v>
      </c>
      <c r="C15" s="4" t="s">
        <v>124</v>
      </c>
      <c r="D15" s="4" t="s">
        <v>128</v>
      </c>
      <c r="E15" s="4" t="s">
        <v>15</v>
      </c>
      <c r="F15" s="4">
        <v>443</v>
      </c>
      <c r="G15" s="4" t="s">
        <v>16</v>
      </c>
      <c r="H15" s="4">
        <v>580</v>
      </c>
      <c r="I15" s="4">
        <v>291</v>
      </c>
      <c r="J15" s="4">
        <v>0</v>
      </c>
      <c r="K15" s="4" t="s">
        <v>17</v>
      </c>
    </row>
    <row r="16" spans="1:11">
      <c r="A16" s="4" t="s">
        <v>41</v>
      </c>
      <c r="B16" s="4" t="s">
        <v>42</v>
      </c>
      <c r="C16" s="4" t="s">
        <v>43</v>
      </c>
      <c r="D16" s="4" t="s">
        <v>25</v>
      </c>
      <c r="E16" s="4" t="s">
        <v>15</v>
      </c>
      <c r="F16" s="4">
        <v>225</v>
      </c>
      <c r="G16" s="4" t="s">
        <v>16</v>
      </c>
      <c r="H16" s="4">
        <v>547</v>
      </c>
      <c r="I16" s="4">
        <v>199</v>
      </c>
      <c r="J16" s="4">
        <v>0</v>
      </c>
      <c r="K16" s="4" t="s">
        <v>17</v>
      </c>
    </row>
    <row r="17" spans="1:11">
      <c r="A17" s="4" t="s">
        <v>41</v>
      </c>
      <c r="B17" s="4" t="s">
        <v>42</v>
      </c>
      <c r="C17" s="4" t="s">
        <v>124</v>
      </c>
      <c r="D17" s="4" t="s">
        <v>129</v>
      </c>
      <c r="E17" s="4" t="s">
        <v>15</v>
      </c>
      <c r="F17" s="4">
        <v>599</v>
      </c>
      <c r="G17" s="4" t="s">
        <v>16</v>
      </c>
      <c r="H17" s="4">
        <v>603</v>
      </c>
      <c r="I17" s="4">
        <v>235</v>
      </c>
      <c r="J17" s="4">
        <v>0</v>
      </c>
      <c r="K17" s="4" t="s">
        <v>17</v>
      </c>
    </row>
    <row r="18" spans="1:11">
      <c r="A18" s="4" t="s">
        <v>41</v>
      </c>
      <c r="B18" s="4" t="s">
        <v>42</v>
      </c>
      <c r="C18" s="4" t="s">
        <v>134</v>
      </c>
      <c r="D18" s="4" t="s">
        <v>129</v>
      </c>
      <c r="E18" s="4" t="s">
        <v>15</v>
      </c>
      <c r="F18" s="4">
        <v>625</v>
      </c>
      <c r="G18" s="4" t="s">
        <v>16</v>
      </c>
      <c r="H18" s="4">
        <v>420</v>
      </c>
      <c r="I18" s="4">
        <v>341</v>
      </c>
      <c r="J18" s="4">
        <v>0</v>
      </c>
      <c r="K18" s="4" t="s">
        <v>17</v>
      </c>
    </row>
    <row r="19" spans="1:11">
      <c r="A19" s="4" t="s">
        <v>41</v>
      </c>
      <c r="B19" s="4" t="s">
        <v>42</v>
      </c>
      <c r="C19" s="4" t="s">
        <v>139</v>
      </c>
      <c r="D19" s="4" t="s">
        <v>129</v>
      </c>
      <c r="E19" s="4" t="s">
        <v>15</v>
      </c>
      <c r="F19" s="4">
        <v>584</v>
      </c>
      <c r="G19" s="4" t="s">
        <v>16</v>
      </c>
      <c r="H19" s="4">
        <v>431</v>
      </c>
      <c r="I19" s="4">
        <v>325</v>
      </c>
      <c r="J19" s="4">
        <v>0</v>
      </c>
      <c r="K19" s="4" t="s">
        <v>17</v>
      </c>
    </row>
    <row r="20" spans="1:11">
      <c r="A20" s="4" t="s">
        <v>41</v>
      </c>
      <c r="B20" s="4" t="s">
        <v>42</v>
      </c>
      <c r="C20" s="4" t="s">
        <v>51</v>
      </c>
      <c r="D20" s="4" t="s">
        <v>84</v>
      </c>
      <c r="E20" s="4" t="s">
        <v>15</v>
      </c>
      <c r="F20" s="4">
        <v>807</v>
      </c>
      <c r="G20" s="4" t="s">
        <v>16</v>
      </c>
      <c r="H20" s="4">
        <v>598</v>
      </c>
      <c r="I20" s="4">
        <v>215</v>
      </c>
      <c r="J20" s="4">
        <v>0</v>
      </c>
      <c r="K20" s="4" t="s">
        <v>17</v>
      </c>
    </row>
    <row r="21" spans="1:11">
      <c r="A21" s="4" t="s">
        <v>41</v>
      </c>
      <c r="B21" s="4" t="s">
        <v>42</v>
      </c>
      <c r="C21" s="4" t="s">
        <v>51</v>
      </c>
      <c r="D21" s="4" t="s">
        <v>86</v>
      </c>
      <c r="E21" s="4" t="s">
        <v>15</v>
      </c>
      <c r="F21" s="4">
        <v>937</v>
      </c>
      <c r="G21" s="4" t="s">
        <v>16</v>
      </c>
      <c r="H21" s="4">
        <v>634</v>
      </c>
      <c r="I21" s="4">
        <v>173</v>
      </c>
      <c r="J21" s="4">
        <v>0</v>
      </c>
      <c r="K21" s="4" t="s">
        <v>17</v>
      </c>
    </row>
    <row r="22" spans="1:11">
      <c r="A22" s="4" t="s">
        <v>41</v>
      </c>
      <c r="B22" s="4" t="s">
        <v>42</v>
      </c>
      <c r="C22" s="4" t="s">
        <v>51</v>
      </c>
      <c r="D22" s="4" t="s">
        <v>88</v>
      </c>
      <c r="E22" s="4" t="s">
        <v>15</v>
      </c>
      <c r="F22" s="4">
        <v>930</v>
      </c>
      <c r="G22" s="4" t="s">
        <v>16</v>
      </c>
      <c r="H22" s="4">
        <v>643</v>
      </c>
      <c r="I22" s="4">
        <v>263</v>
      </c>
      <c r="J22" s="4">
        <v>0</v>
      </c>
      <c r="K22" s="4" t="s">
        <v>17</v>
      </c>
    </row>
    <row r="23" spans="1:11">
      <c r="A23" s="4" t="s">
        <v>41</v>
      </c>
      <c r="B23" s="4" t="s">
        <v>42</v>
      </c>
      <c r="C23" s="4" t="s">
        <v>51</v>
      </c>
      <c r="D23" s="4" t="s">
        <v>91</v>
      </c>
      <c r="E23" s="4" t="s">
        <v>15</v>
      </c>
      <c r="F23" s="4">
        <v>845</v>
      </c>
      <c r="G23" s="4" t="s">
        <v>16</v>
      </c>
      <c r="H23" s="4">
        <v>614</v>
      </c>
      <c r="I23" s="4">
        <v>252</v>
      </c>
      <c r="J23" s="4">
        <v>0</v>
      </c>
      <c r="K23" s="4" t="s">
        <v>17</v>
      </c>
    </row>
    <row r="24" spans="1:11">
      <c r="A24" s="4" t="s">
        <v>41</v>
      </c>
      <c r="B24" s="4" t="s">
        <v>42</v>
      </c>
      <c r="C24" s="4" t="s">
        <v>51</v>
      </c>
      <c r="D24" s="4" t="s">
        <v>93</v>
      </c>
      <c r="E24" s="4" t="s">
        <v>15</v>
      </c>
      <c r="F24" s="4">
        <v>978</v>
      </c>
      <c r="G24" s="4" t="s">
        <v>16</v>
      </c>
      <c r="H24" s="4">
        <v>627</v>
      </c>
      <c r="I24" s="4">
        <v>244</v>
      </c>
      <c r="J24" s="4">
        <v>0</v>
      </c>
      <c r="K24" s="4" t="s">
        <v>17</v>
      </c>
    </row>
    <row r="25" spans="1:11">
      <c r="A25" s="4" t="s">
        <v>41</v>
      </c>
      <c r="B25" s="4" t="s">
        <v>42</v>
      </c>
      <c r="C25" s="4" t="s">
        <v>51</v>
      </c>
      <c r="D25" s="4" t="s">
        <v>95</v>
      </c>
      <c r="E25" s="4" t="s">
        <v>15</v>
      </c>
      <c r="F25" s="4">
        <v>633</v>
      </c>
      <c r="G25" s="4" t="s">
        <v>16</v>
      </c>
      <c r="H25" s="4">
        <v>464</v>
      </c>
      <c r="I25" s="4">
        <v>320</v>
      </c>
      <c r="J25" s="4">
        <v>0</v>
      </c>
      <c r="K25" s="4" t="s">
        <v>17</v>
      </c>
    </row>
    <row r="26" spans="1:11">
      <c r="A26" s="4" t="s">
        <v>41</v>
      </c>
      <c r="B26" s="4" t="s">
        <v>42</v>
      </c>
      <c r="C26" s="4" t="s">
        <v>51</v>
      </c>
      <c r="D26" s="4" t="s">
        <v>97</v>
      </c>
      <c r="E26" s="4" t="s">
        <v>15</v>
      </c>
      <c r="F26" s="4">
        <v>988</v>
      </c>
      <c r="G26" s="4" t="s">
        <v>16</v>
      </c>
      <c r="H26" s="4">
        <v>585</v>
      </c>
      <c r="I26" s="4">
        <v>256</v>
      </c>
      <c r="J26" s="4">
        <v>0</v>
      </c>
      <c r="K26" s="4" t="s">
        <v>17</v>
      </c>
    </row>
    <row r="27" spans="1:11">
      <c r="A27" s="4" t="s">
        <v>41</v>
      </c>
      <c r="B27" s="4" t="s">
        <v>42</v>
      </c>
      <c r="C27" s="4" t="s">
        <v>51</v>
      </c>
      <c r="D27" s="4" t="s">
        <v>100</v>
      </c>
      <c r="E27" s="4" t="s">
        <v>15</v>
      </c>
      <c r="F27" s="4">
        <v>907</v>
      </c>
      <c r="G27" s="4" t="s">
        <v>16</v>
      </c>
      <c r="H27" s="4">
        <v>526</v>
      </c>
      <c r="I27" s="4">
        <v>224</v>
      </c>
      <c r="J27" s="4">
        <v>0</v>
      </c>
      <c r="K27" s="4" t="s">
        <v>17</v>
      </c>
    </row>
    <row r="28" spans="1:11">
      <c r="A28" s="4" t="s">
        <v>41</v>
      </c>
      <c r="B28" s="4" t="s">
        <v>42</v>
      </c>
      <c r="C28" s="4" t="s">
        <v>51</v>
      </c>
      <c r="D28" s="4" t="s">
        <v>102</v>
      </c>
      <c r="E28" s="4" t="s">
        <v>15</v>
      </c>
      <c r="F28" s="4">
        <v>843</v>
      </c>
      <c r="G28" s="4" t="s">
        <v>16</v>
      </c>
      <c r="H28" s="4">
        <v>428</v>
      </c>
      <c r="I28" s="4">
        <v>250</v>
      </c>
      <c r="J28" s="4">
        <v>0</v>
      </c>
      <c r="K28" s="4" t="s">
        <v>17</v>
      </c>
    </row>
    <row r="29" spans="1:11">
      <c r="A29" s="4" t="s">
        <v>41</v>
      </c>
      <c r="B29" s="4" t="s">
        <v>42</v>
      </c>
      <c r="C29" s="4" t="s">
        <v>134</v>
      </c>
      <c r="D29" s="4" t="s">
        <v>102</v>
      </c>
      <c r="E29" s="4" t="s">
        <v>15</v>
      </c>
      <c r="F29" s="4">
        <v>594</v>
      </c>
      <c r="G29" s="4" t="s">
        <v>16</v>
      </c>
      <c r="H29" s="4">
        <v>349</v>
      </c>
      <c r="I29" s="4">
        <v>270</v>
      </c>
      <c r="J29" s="4">
        <v>0</v>
      </c>
      <c r="K29" s="4" t="s">
        <v>17</v>
      </c>
    </row>
    <row r="30" spans="1:11">
      <c r="A30" s="4" t="s">
        <v>41</v>
      </c>
      <c r="B30" s="4" t="s">
        <v>42</v>
      </c>
      <c r="C30" s="4" t="s">
        <v>139</v>
      </c>
      <c r="D30" s="4" t="s">
        <v>102</v>
      </c>
      <c r="E30" s="4" t="s">
        <v>15</v>
      </c>
      <c r="F30" s="4">
        <v>622</v>
      </c>
      <c r="G30" s="4" t="s">
        <v>16</v>
      </c>
      <c r="H30" s="4">
        <v>373</v>
      </c>
      <c r="I30" s="4">
        <v>227</v>
      </c>
      <c r="J30" s="4">
        <v>0</v>
      </c>
      <c r="K30" s="4" t="s">
        <v>17</v>
      </c>
    </row>
    <row r="31" spans="1:11">
      <c r="A31" s="4" t="s">
        <v>41</v>
      </c>
      <c r="B31" s="4" t="s">
        <v>42</v>
      </c>
      <c r="C31" s="4" t="s">
        <v>124</v>
      </c>
      <c r="D31" s="4" t="s">
        <v>131</v>
      </c>
      <c r="E31" s="4" t="s">
        <v>15</v>
      </c>
      <c r="F31" s="4">
        <v>612</v>
      </c>
      <c r="G31" s="4" t="s">
        <v>16</v>
      </c>
      <c r="H31" s="4">
        <v>455</v>
      </c>
      <c r="I31" s="4">
        <v>315</v>
      </c>
      <c r="J31" s="4">
        <v>0</v>
      </c>
      <c r="K31" s="4" t="s">
        <v>17</v>
      </c>
    </row>
    <row r="32" spans="1:11">
      <c r="A32" s="4" t="s">
        <v>41</v>
      </c>
      <c r="B32" s="4" t="s">
        <v>42</v>
      </c>
      <c r="C32" s="4" t="s">
        <v>51</v>
      </c>
      <c r="D32" s="4" t="s">
        <v>106</v>
      </c>
      <c r="E32" s="4" t="s">
        <v>15</v>
      </c>
      <c r="F32" s="4">
        <v>692</v>
      </c>
      <c r="G32" s="4" t="s">
        <v>16</v>
      </c>
      <c r="H32" s="4">
        <v>663</v>
      </c>
      <c r="I32" s="4">
        <v>319</v>
      </c>
      <c r="J32" s="4">
        <v>0</v>
      </c>
      <c r="K32" s="4" t="s">
        <v>17</v>
      </c>
    </row>
    <row r="33" spans="1:11">
      <c r="A33" s="4" t="s">
        <v>41</v>
      </c>
      <c r="B33" s="4" t="s">
        <v>42</v>
      </c>
      <c r="C33" s="4" t="s">
        <v>51</v>
      </c>
      <c r="D33" s="4" t="s">
        <v>109</v>
      </c>
      <c r="E33" s="4" t="s">
        <v>15</v>
      </c>
      <c r="F33" s="4">
        <v>711</v>
      </c>
      <c r="G33" s="4" t="s">
        <v>16</v>
      </c>
      <c r="H33" s="4">
        <v>540</v>
      </c>
      <c r="I33" s="4">
        <v>350</v>
      </c>
      <c r="J33" s="4">
        <v>0</v>
      </c>
      <c r="K33" s="4" t="s">
        <v>17</v>
      </c>
    </row>
    <row r="34" spans="1:11">
      <c r="A34" s="4" t="s">
        <v>41</v>
      </c>
      <c r="B34" s="4" t="s">
        <v>42</v>
      </c>
      <c r="C34" s="4" t="s">
        <v>51</v>
      </c>
      <c r="D34" s="4" t="s">
        <v>116</v>
      </c>
      <c r="E34" s="4" t="s">
        <v>15</v>
      </c>
      <c r="F34" s="4">
        <v>185</v>
      </c>
      <c r="G34" s="4" t="s">
        <v>16</v>
      </c>
      <c r="H34" s="4">
        <v>332</v>
      </c>
      <c r="I34" s="4">
        <v>267</v>
      </c>
      <c r="J34" s="4">
        <v>0</v>
      </c>
      <c r="K34" s="4" t="s">
        <v>17</v>
      </c>
    </row>
    <row r="35" spans="1:11">
      <c r="A35" s="4" t="s">
        <v>41</v>
      </c>
      <c r="B35" s="4" t="s">
        <v>42</v>
      </c>
      <c r="C35" s="4" t="s">
        <v>139</v>
      </c>
      <c r="D35" s="4" t="s">
        <v>142</v>
      </c>
      <c r="E35" s="4" t="s">
        <v>15</v>
      </c>
      <c r="F35" s="4">
        <v>603</v>
      </c>
      <c r="G35" s="4" t="s">
        <v>16</v>
      </c>
      <c r="H35" s="4">
        <v>370</v>
      </c>
      <c r="I35" s="4">
        <v>237</v>
      </c>
      <c r="J35" s="4">
        <v>0</v>
      </c>
      <c r="K35" s="4" t="s">
        <v>17</v>
      </c>
    </row>
    <row r="36" spans="1:11">
      <c r="A36" s="4" t="s">
        <v>41</v>
      </c>
      <c r="B36" s="4" t="s">
        <v>42</v>
      </c>
      <c r="C36" s="4" t="s">
        <v>124</v>
      </c>
      <c r="D36" s="4" t="s">
        <v>133</v>
      </c>
      <c r="E36" s="4" t="s">
        <v>15</v>
      </c>
      <c r="F36" s="4">
        <v>478</v>
      </c>
      <c r="G36" s="4" t="s">
        <v>16</v>
      </c>
      <c r="H36" s="4">
        <v>710</v>
      </c>
      <c r="I36" s="4">
        <v>221</v>
      </c>
      <c r="J36" s="4">
        <v>0</v>
      </c>
      <c r="K36" s="4" t="s">
        <v>17</v>
      </c>
    </row>
    <row r="37" spans="1:11">
      <c r="A37" s="4" t="s">
        <v>41</v>
      </c>
      <c r="B37" s="4" t="s">
        <v>42</v>
      </c>
      <c r="C37" s="4" t="s">
        <v>51</v>
      </c>
      <c r="D37" s="4" t="s">
        <v>119</v>
      </c>
      <c r="E37" s="4" t="s">
        <v>15</v>
      </c>
      <c r="F37" s="4">
        <v>601</v>
      </c>
      <c r="G37" s="4" t="s">
        <v>16</v>
      </c>
      <c r="H37" s="4">
        <v>638</v>
      </c>
      <c r="I37" s="4">
        <v>329</v>
      </c>
      <c r="J37" s="4">
        <v>0</v>
      </c>
      <c r="K37" s="4" t="s">
        <v>17</v>
      </c>
    </row>
    <row r="38" spans="1:11">
      <c r="A38" s="4" t="s">
        <v>41</v>
      </c>
      <c r="B38" s="4" t="s">
        <v>42</v>
      </c>
      <c r="C38" s="4" t="s">
        <v>134</v>
      </c>
      <c r="D38" s="4" t="s">
        <v>119</v>
      </c>
      <c r="E38" s="4" t="s">
        <v>15</v>
      </c>
      <c r="F38" s="4">
        <v>863</v>
      </c>
      <c r="G38" s="4" t="s">
        <v>16</v>
      </c>
      <c r="H38" s="4">
        <v>769</v>
      </c>
      <c r="I38" s="4">
        <v>221</v>
      </c>
      <c r="J38" s="4">
        <v>0</v>
      </c>
      <c r="K38" s="4" t="s">
        <v>17</v>
      </c>
    </row>
    <row r="39" spans="1:11">
      <c r="A39" s="4" t="s">
        <v>41</v>
      </c>
      <c r="B39" s="4" t="s">
        <v>42</v>
      </c>
      <c r="C39" s="4" t="s">
        <v>51</v>
      </c>
      <c r="D39" s="4" t="s">
        <v>121</v>
      </c>
      <c r="E39" s="4" t="s">
        <v>15</v>
      </c>
      <c r="F39" s="4">
        <v>590</v>
      </c>
      <c r="G39" s="4" t="s">
        <v>16</v>
      </c>
      <c r="H39" s="4">
        <v>542</v>
      </c>
      <c r="I39" s="4">
        <v>284</v>
      </c>
      <c r="J39" s="4">
        <v>0</v>
      </c>
      <c r="K39" s="4" t="s">
        <v>17</v>
      </c>
    </row>
    <row r="40" spans="1:11">
      <c r="A40" s="4" t="s">
        <v>41</v>
      </c>
      <c r="B40" s="4" t="s">
        <v>42</v>
      </c>
      <c r="C40" s="4" t="s">
        <v>124</v>
      </c>
      <c r="D40" s="4" t="s">
        <v>26</v>
      </c>
      <c r="E40" s="4" t="s">
        <v>15</v>
      </c>
      <c r="F40" s="4">
        <v>622</v>
      </c>
      <c r="G40" s="4" t="s">
        <v>16</v>
      </c>
      <c r="H40" s="4">
        <v>493</v>
      </c>
      <c r="I40" s="4">
        <v>273</v>
      </c>
      <c r="J40" s="4">
        <v>0</v>
      </c>
      <c r="K40" s="4" t="s">
        <v>17</v>
      </c>
    </row>
    <row r="41" spans="1:11">
      <c r="A41" s="4" t="s">
        <v>41</v>
      </c>
      <c r="B41" s="4" t="s">
        <v>42</v>
      </c>
      <c r="C41" s="4" t="s">
        <v>134</v>
      </c>
      <c r="D41" s="4" t="s">
        <v>26</v>
      </c>
      <c r="E41" s="4" t="s">
        <v>15</v>
      </c>
      <c r="F41" s="4">
        <v>838</v>
      </c>
      <c r="G41" s="4" t="s">
        <v>16</v>
      </c>
      <c r="H41" s="4">
        <v>442</v>
      </c>
      <c r="I41" s="4">
        <v>368</v>
      </c>
      <c r="J41" s="4">
        <v>0</v>
      </c>
      <c r="K41" s="4" t="s">
        <v>17</v>
      </c>
    </row>
    <row r="42" spans="1:11">
      <c r="A42" s="4" t="s">
        <v>41</v>
      </c>
      <c r="B42" s="4" t="s">
        <v>42</v>
      </c>
      <c r="C42" s="4" t="s">
        <v>139</v>
      </c>
      <c r="D42" s="4" t="s">
        <v>26</v>
      </c>
      <c r="E42" s="4" t="s">
        <v>15</v>
      </c>
      <c r="F42" s="4">
        <v>628</v>
      </c>
      <c r="G42" s="4" t="s">
        <v>16</v>
      </c>
      <c r="H42" s="4">
        <v>408</v>
      </c>
      <c r="I42" s="4">
        <v>270</v>
      </c>
      <c r="J42" s="4">
        <v>0</v>
      </c>
      <c r="K42" s="4" t="s">
        <v>17</v>
      </c>
    </row>
    <row r="43" spans="1:11">
      <c r="A43" s="4" t="s">
        <v>41</v>
      </c>
      <c r="B43" s="4" t="s">
        <v>42</v>
      </c>
      <c r="C43" s="4" t="s">
        <v>51</v>
      </c>
      <c r="D43" s="4" t="s">
        <v>40</v>
      </c>
      <c r="E43" s="4" t="s">
        <v>15</v>
      </c>
      <c r="F43" s="4">
        <v>581</v>
      </c>
      <c r="G43" s="4" t="s">
        <v>16</v>
      </c>
      <c r="H43" s="4">
        <v>563</v>
      </c>
      <c r="I43" s="4">
        <v>339</v>
      </c>
      <c r="J43" s="4">
        <v>0</v>
      </c>
      <c r="K43" s="4" t="s">
        <v>17</v>
      </c>
    </row>
    <row r="44" spans="1:11" s="43" customForma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s="43" customForma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1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1:1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1:1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1:1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</sheetData>
  <sortState ref="A1:K87">
    <sortCondition ref="D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selection activeCell="D2" sqref="D2:D25"/>
    </sheetView>
  </sheetViews>
  <sheetFormatPr defaultRowHeight="15"/>
  <sheetData>
    <row r="1" spans="1:11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9" t="s">
        <v>10</v>
      </c>
    </row>
    <row r="2" spans="1:11" s="13" customFormat="1">
      <c r="A2" s="23" t="s">
        <v>204</v>
      </c>
      <c r="B2" s="24" t="s">
        <v>205</v>
      </c>
      <c r="C2" s="24" t="s">
        <v>214</v>
      </c>
      <c r="D2" s="24" t="s">
        <v>125</v>
      </c>
      <c r="E2" s="24" t="s">
        <v>15</v>
      </c>
      <c r="F2" s="24">
        <v>847</v>
      </c>
      <c r="G2" s="24" t="s">
        <v>16</v>
      </c>
      <c r="H2" s="24">
        <v>793</v>
      </c>
      <c r="I2" s="24">
        <v>122</v>
      </c>
      <c r="J2" s="24">
        <v>0</v>
      </c>
      <c r="K2" s="25" t="s">
        <v>17</v>
      </c>
    </row>
    <row r="3" spans="1:11" s="13" customFormat="1">
      <c r="A3" s="20" t="s">
        <v>204</v>
      </c>
      <c r="B3" s="21" t="s">
        <v>205</v>
      </c>
      <c r="C3" s="21" t="s">
        <v>209</v>
      </c>
      <c r="D3" s="21" t="s">
        <v>180</v>
      </c>
      <c r="E3" s="21" t="s">
        <v>15</v>
      </c>
      <c r="F3" s="21">
        <v>337</v>
      </c>
      <c r="G3" s="21" t="s">
        <v>16</v>
      </c>
      <c r="H3" s="21">
        <v>735</v>
      </c>
      <c r="I3" s="21">
        <v>224</v>
      </c>
      <c r="J3" s="21">
        <v>0</v>
      </c>
      <c r="K3" s="22" t="s">
        <v>17</v>
      </c>
    </row>
    <row r="4" spans="1:11" s="13" customFormat="1">
      <c r="A4" s="29" t="s">
        <v>204</v>
      </c>
      <c r="B4" s="30" t="s">
        <v>205</v>
      </c>
      <c r="C4" s="30" t="s">
        <v>216</v>
      </c>
      <c r="D4" s="30" t="s">
        <v>181</v>
      </c>
      <c r="E4" s="30" t="s">
        <v>15</v>
      </c>
      <c r="F4" s="30">
        <v>1540</v>
      </c>
      <c r="G4" s="30" t="s">
        <v>16</v>
      </c>
      <c r="H4" s="30">
        <v>733</v>
      </c>
      <c r="I4" s="30">
        <v>215</v>
      </c>
      <c r="J4" s="30">
        <v>0</v>
      </c>
      <c r="K4" s="31" t="s">
        <v>17</v>
      </c>
    </row>
    <row r="5" spans="1:11" s="13" customFormat="1">
      <c r="A5" s="14" t="s">
        <v>204</v>
      </c>
      <c r="B5" s="15" t="s">
        <v>205</v>
      </c>
      <c r="C5" s="15" t="s">
        <v>206</v>
      </c>
      <c r="D5" s="15" t="s">
        <v>67</v>
      </c>
      <c r="E5" s="15" t="s">
        <v>15</v>
      </c>
      <c r="F5" s="15">
        <v>632</v>
      </c>
      <c r="G5" s="15" t="s">
        <v>16</v>
      </c>
      <c r="H5" s="15">
        <v>725</v>
      </c>
      <c r="I5" s="15">
        <v>202</v>
      </c>
      <c r="J5" s="15">
        <v>0</v>
      </c>
      <c r="K5" s="16" t="s">
        <v>17</v>
      </c>
    </row>
    <row r="6" spans="1:11" s="13" customFormat="1">
      <c r="A6" s="23" t="s">
        <v>204</v>
      </c>
      <c r="B6" s="24" t="s">
        <v>205</v>
      </c>
      <c r="C6" s="24" t="s">
        <v>214</v>
      </c>
      <c r="D6" s="24" t="s">
        <v>135</v>
      </c>
      <c r="E6" s="24" t="s">
        <v>15</v>
      </c>
      <c r="F6" s="24">
        <v>603</v>
      </c>
      <c r="G6" s="24" t="s">
        <v>16</v>
      </c>
      <c r="H6" s="24">
        <v>657</v>
      </c>
      <c r="I6" s="24">
        <v>308</v>
      </c>
      <c r="J6" s="24">
        <v>0</v>
      </c>
      <c r="K6" s="25" t="s">
        <v>17</v>
      </c>
    </row>
    <row r="7" spans="1:11" s="13" customFormat="1">
      <c r="A7" s="14" t="s">
        <v>204</v>
      </c>
      <c r="B7" s="15" t="s">
        <v>205</v>
      </c>
      <c r="C7" s="15" t="s">
        <v>206</v>
      </c>
      <c r="D7" s="15" t="s">
        <v>167</v>
      </c>
      <c r="E7" s="15" t="s">
        <v>15</v>
      </c>
      <c r="F7" s="15">
        <v>92</v>
      </c>
      <c r="G7" s="15" t="s">
        <v>16</v>
      </c>
      <c r="H7" s="15">
        <v>574</v>
      </c>
      <c r="I7" s="15">
        <v>197</v>
      </c>
      <c r="J7" s="15">
        <v>0</v>
      </c>
      <c r="K7" s="16" t="s">
        <v>17</v>
      </c>
    </row>
    <row r="8" spans="1:11" s="13" customFormat="1">
      <c r="A8" s="29" t="s">
        <v>204</v>
      </c>
      <c r="B8" s="30" t="s">
        <v>205</v>
      </c>
      <c r="C8" s="30" t="s">
        <v>216</v>
      </c>
      <c r="D8" s="30" t="s">
        <v>217</v>
      </c>
      <c r="E8" s="30" t="s">
        <v>15</v>
      </c>
      <c r="F8" s="30">
        <v>830</v>
      </c>
      <c r="G8" s="30" t="s">
        <v>16</v>
      </c>
      <c r="H8" s="30">
        <v>714</v>
      </c>
      <c r="I8" s="30">
        <v>302</v>
      </c>
      <c r="J8" s="30">
        <v>0</v>
      </c>
      <c r="K8" s="31" t="s">
        <v>17</v>
      </c>
    </row>
    <row r="9" spans="1:11" s="13" customFormat="1">
      <c r="A9" s="20" t="s">
        <v>204</v>
      </c>
      <c r="B9" s="21" t="s">
        <v>205</v>
      </c>
      <c r="C9" s="21" t="s">
        <v>209</v>
      </c>
      <c r="D9" s="21" t="s">
        <v>210</v>
      </c>
      <c r="E9" s="21" t="s">
        <v>15</v>
      </c>
      <c r="F9" s="21">
        <v>229</v>
      </c>
      <c r="G9" s="21" t="s">
        <v>16</v>
      </c>
      <c r="H9" s="21">
        <v>527</v>
      </c>
      <c r="I9" s="21">
        <v>293</v>
      </c>
      <c r="J9" s="21">
        <v>0</v>
      </c>
      <c r="K9" s="22" t="s">
        <v>17</v>
      </c>
    </row>
    <row r="10" spans="1:11" s="13" customFormat="1">
      <c r="A10" s="17" t="s">
        <v>204</v>
      </c>
      <c r="B10" s="18" t="s">
        <v>205</v>
      </c>
      <c r="C10" s="18" t="s">
        <v>209</v>
      </c>
      <c r="D10" s="18" t="s">
        <v>25</v>
      </c>
      <c r="E10" s="18" t="s">
        <v>15</v>
      </c>
      <c r="F10" s="18">
        <v>218</v>
      </c>
      <c r="G10" s="18" t="s">
        <v>16</v>
      </c>
      <c r="H10" s="18">
        <v>700</v>
      </c>
      <c r="I10" s="18">
        <v>233</v>
      </c>
      <c r="J10" s="18">
        <v>0</v>
      </c>
      <c r="K10" s="19" t="s">
        <v>17</v>
      </c>
    </row>
    <row r="11" spans="1:11" s="13" customFormat="1">
      <c r="A11" s="26" t="s">
        <v>204</v>
      </c>
      <c r="B11" s="27" t="s">
        <v>205</v>
      </c>
      <c r="C11" s="27" t="s">
        <v>214</v>
      </c>
      <c r="D11" s="27" t="s">
        <v>25</v>
      </c>
      <c r="E11" s="27" t="s">
        <v>15</v>
      </c>
      <c r="F11" s="27">
        <v>823</v>
      </c>
      <c r="G11" s="27" t="s">
        <v>16</v>
      </c>
      <c r="H11" s="27">
        <v>488</v>
      </c>
      <c r="I11" s="27">
        <v>290</v>
      </c>
      <c r="J11" s="27">
        <v>0</v>
      </c>
      <c r="K11" s="28" t="s">
        <v>17</v>
      </c>
    </row>
    <row r="12" spans="1:11" s="13" customFormat="1">
      <c r="A12" s="29" t="s">
        <v>204</v>
      </c>
      <c r="B12" s="30" t="s">
        <v>205</v>
      </c>
      <c r="C12" s="30" t="s">
        <v>216</v>
      </c>
      <c r="D12" s="30" t="s">
        <v>129</v>
      </c>
      <c r="E12" s="30" t="s">
        <v>15</v>
      </c>
      <c r="F12" s="30">
        <v>804</v>
      </c>
      <c r="G12" s="30" t="s">
        <v>16</v>
      </c>
      <c r="H12" s="30">
        <v>520</v>
      </c>
      <c r="I12" s="30">
        <v>357</v>
      </c>
      <c r="J12" s="30">
        <v>0</v>
      </c>
      <c r="K12" s="31" t="s">
        <v>17</v>
      </c>
    </row>
    <row r="13" spans="1:11" s="13" customFormat="1">
      <c r="A13" s="14" t="s">
        <v>204</v>
      </c>
      <c r="B13" s="15" t="s">
        <v>205</v>
      </c>
      <c r="C13" s="15" t="s">
        <v>206</v>
      </c>
      <c r="D13" s="15" t="s">
        <v>137</v>
      </c>
      <c r="E13" s="15" t="s">
        <v>15</v>
      </c>
      <c r="F13" s="15">
        <v>73</v>
      </c>
      <c r="G13" s="15" t="s">
        <v>16</v>
      </c>
      <c r="H13" s="15">
        <v>649</v>
      </c>
      <c r="I13" s="15">
        <v>156</v>
      </c>
      <c r="J13" s="15">
        <v>0</v>
      </c>
      <c r="K13" s="16" t="s">
        <v>17</v>
      </c>
    </row>
    <row r="14" spans="1:11" s="13" customFormat="1">
      <c r="A14" s="10" t="s">
        <v>204</v>
      </c>
      <c r="B14" s="11" t="s">
        <v>205</v>
      </c>
      <c r="C14" s="11" t="s">
        <v>206</v>
      </c>
      <c r="D14" s="11" t="s">
        <v>160</v>
      </c>
      <c r="E14" s="11" t="s">
        <v>15</v>
      </c>
      <c r="F14" s="11">
        <v>83</v>
      </c>
      <c r="G14" s="11" t="s">
        <v>16</v>
      </c>
      <c r="H14" s="11">
        <v>664</v>
      </c>
      <c r="I14" s="11">
        <v>305</v>
      </c>
      <c r="J14" s="11">
        <v>0</v>
      </c>
      <c r="K14" s="12" t="s">
        <v>17</v>
      </c>
    </row>
    <row r="15" spans="1:11" s="13" customFormat="1">
      <c r="A15" s="26" t="s">
        <v>204</v>
      </c>
      <c r="B15" s="27" t="s">
        <v>205</v>
      </c>
      <c r="C15" s="27" t="s">
        <v>214</v>
      </c>
      <c r="D15" s="27" t="s">
        <v>215</v>
      </c>
      <c r="E15" s="27" t="s">
        <v>15</v>
      </c>
      <c r="F15" s="27">
        <v>483</v>
      </c>
      <c r="G15" s="27" t="s">
        <v>16</v>
      </c>
      <c r="H15" s="27">
        <v>775</v>
      </c>
      <c r="I15" s="27">
        <v>263</v>
      </c>
      <c r="J15" s="27">
        <v>0</v>
      </c>
      <c r="K15" s="28" t="s">
        <v>17</v>
      </c>
    </row>
    <row r="16" spans="1:11" s="13" customFormat="1">
      <c r="A16" s="29" t="s">
        <v>204</v>
      </c>
      <c r="B16" s="30" t="s">
        <v>205</v>
      </c>
      <c r="C16" s="30" t="s">
        <v>216</v>
      </c>
      <c r="D16" s="30" t="s">
        <v>218</v>
      </c>
      <c r="E16" s="30" t="s">
        <v>15</v>
      </c>
      <c r="F16" s="30">
        <v>731</v>
      </c>
      <c r="G16" s="30" t="s">
        <v>16</v>
      </c>
      <c r="H16" s="30">
        <v>557</v>
      </c>
      <c r="I16" s="30">
        <v>277</v>
      </c>
      <c r="J16" s="30">
        <v>0</v>
      </c>
      <c r="K16" s="31" t="s">
        <v>17</v>
      </c>
    </row>
    <row r="17" spans="1:11" s="13" customFormat="1">
      <c r="A17" s="20" t="s">
        <v>204</v>
      </c>
      <c r="B17" s="21" t="s">
        <v>205</v>
      </c>
      <c r="C17" s="21" t="s">
        <v>209</v>
      </c>
      <c r="D17" s="21" t="s">
        <v>211</v>
      </c>
      <c r="E17" s="21" t="s">
        <v>15</v>
      </c>
      <c r="F17" s="21">
        <v>152</v>
      </c>
      <c r="G17" s="21" t="s">
        <v>16</v>
      </c>
      <c r="H17" s="21">
        <v>596</v>
      </c>
      <c r="I17" s="21">
        <v>231</v>
      </c>
      <c r="J17" s="21">
        <v>0</v>
      </c>
      <c r="K17" s="22" t="s">
        <v>17</v>
      </c>
    </row>
    <row r="18" spans="1:11" s="13" customFormat="1">
      <c r="A18" s="29" t="s">
        <v>204</v>
      </c>
      <c r="B18" s="30" t="s">
        <v>205</v>
      </c>
      <c r="C18" s="30" t="s">
        <v>216</v>
      </c>
      <c r="D18" s="30" t="s">
        <v>177</v>
      </c>
      <c r="E18" s="30" t="s">
        <v>15</v>
      </c>
      <c r="F18" s="30">
        <v>271</v>
      </c>
      <c r="G18" s="30" t="s">
        <v>16</v>
      </c>
      <c r="H18" s="30">
        <v>647</v>
      </c>
      <c r="I18" s="30">
        <v>243</v>
      </c>
      <c r="J18" s="30">
        <v>0</v>
      </c>
      <c r="K18" s="31" t="s">
        <v>17</v>
      </c>
    </row>
    <row r="19" spans="1:11" s="13" customFormat="1">
      <c r="A19" s="26" t="s">
        <v>204</v>
      </c>
      <c r="B19" s="27" t="s">
        <v>205</v>
      </c>
      <c r="C19" s="27" t="s">
        <v>214</v>
      </c>
      <c r="D19" s="27" t="s">
        <v>170</v>
      </c>
      <c r="E19" s="27" t="s">
        <v>15</v>
      </c>
      <c r="F19" s="27">
        <v>125</v>
      </c>
      <c r="G19" s="27" t="s">
        <v>16</v>
      </c>
      <c r="H19" s="27">
        <v>700</v>
      </c>
      <c r="I19" s="27">
        <v>338</v>
      </c>
      <c r="J19" s="27">
        <v>0</v>
      </c>
      <c r="K19" s="28" t="s">
        <v>17</v>
      </c>
    </row>
    <row r="20" spans="1:11" s="13" customFormat="1">
      <c r="A20" s="17" t="s">
        <v>204</v>
      </c>
      <c r="B20" s="18" t="s">
        <v>205</v>
      </c>
      <c r="C20" s="18" t="s">
        <v>209</v>
      </c>
      <c r="D20" s="18" t="s">
        <v>212</v>
      </c>
      <c r="E20" s="18" t="s">
        <v>15</v>
      </c>
      <c r="F20" s="18">
        <v>115</v>
      </c>
      <c r="G20" s="18" t="s">
        <v>16</v>
      </c>
      <c r="H20" s="18">
        <v>428</v>
      </c>
      <c r="I20" s="18">
        <v>287</v>
      </c>
      <c r="J20" s="18">
        <v>0</v>
      </c>
      <c r="K20" s="19" t="s">
        <v>17</v>
      </c>
    </row>
    <row r="21" spans="1:11" s="13" customFormat="1">
      <c r="A21" s="14" t="s">
        <v>204</v>
      </c>
      <c r="B21" s="15" t="s">
        <v>205</v>
      </c>
      <c r="C21" s="15" t="s">
        <v>206</v>
      </c>
      <c r="D21" s="15" t="s">
        <v>207</v>
      </c>
      <c r="E21" s="15" t="s">
        <v>15</v>
      </c>
      <c r="F21" s="15">
        <v>86</v>
      </c>
      <c r="G21" s="15" t="s">
        <v>16</v>
      </c>
      <c r="H21" s="15">
        <v>666</v>
      </c>
      <c r="I21" s="15">
        <v>402</v>
      </c>
      <c r="J21" s="15">
        <v>0</v>
      </c>
      <c r="K21" s="16" t="s">
        <v>17</v>
      </c>
    </row>
    <row r="22" spans="1:11" s="13" customFormat="1">
      <c r="A22" s="23" t="s">
        <v>204</v>
      </c>
      <c r="B22" s="24" t="s">
        <v>205</v>
      </c>
      <c r="C22" s="24" t="s">
        <v>214</v>
      </c>
      <c r="D22" s="24" t="s">
        <v>178</v>
      </c>
      <c r="E22" s="24" t="s">
        <v>15</v>
      </c>
      <c r="F22" s="24">
        <v>623</v>
      </c>
      <c r="G22" s="24" t="s">
        <v>16</v>
      </c>
      <c r="H22" s="24">
        <v>746</v>
      </c>
      <c r="I22" s="24">
        <v>234</v>
      </c>
      <c r="J22" s="24">
        <v>0</v>
      </c>
      <c r="K22" s="25" t="s">
        <v>17</v>
      </c>
    </row>
    <row r="23" spans="1:11" s="13" customFormat="1">
      <c r="A23" s="32" t="s">
        <v>204</v>
      </c>
      <c r="B23" s="33" t="s">
        <v>205</v>
      </c>
      <c r="C23" s="33" t="s">
        <v>216</v>
      </c>
      <c r="D23" s="33" t="s">
        <v>26</v>
      </c>
      <c r="E23" s="33" t="s">
        <v>15</v>
      </c>
      <c r="F23" s="33">
        <v>558</v>
      </c>
      <c r="G23" s="33" t="s">
        <v>16</v>
      </c>
      <c r="H23" s="33">
        <v>588</v>
      </c>
      <c r="I23" s="33">
        <v>253</v>
      </c>
      <c r="J23" s="33">
        <v>0</v>
      </c>
      <c r="K23" s="34" t="s">
        <v>17</v>
      </c>
    </row>
    <row r="24" spans="1:11" s="13" customFormat="1">
      <c r="A24" s="10" t="s">
        <v>204</v>
      </c>
      <c r="B24" s="11" t="s">
        <v>205</v>
      </c>
      <c r="C24" s="11" t="s">
        <v>206</v>
      </c>
      <c r="D24" s="11" t="s">
        <v>208</v>
      </c>
      <c r="E24" s="11" t="s">
        <v>15</v>
      </c>
      <c r="F24" s="11">
        <v>103</v>
      </c>
      <c r="G24" s="11" t="s">
        <v>16</v>
      </c>
      <c r="H24" s="11">
        <v>663</v>
      </c>
      <c r="I24" s="11">
        <v>337</v>
      </c>
      <c r="J24" s="11">
        <v>0</v>
      </c>
      <c r="K24" s="12" t="s">
        <v>17</v>
      </c>
    </row>
    <row r="25" spans="1:11" s="13" customFormat="1">
      <c r="A25" s="20" t="s">
        <v>204</v>
      </c>
      <c r="B25" s="21" t="s">
        <v>205</v>
      </c>
      <c r="C25" s="21" t="s">
        <v>209</v>
      </c>
      <c r="D25" s="21" t="s">
        <v>213</v>
      </c>
      <c r="E25" s="21" t="s">
        <v>15</v>
      </c>
      <c r="F25" s="21">
        <v>192</v>
      </c>
      <c r="G25" s="21" t="s">
        <v>16</v>
      </c>
      <c r="H25" s="21">
        <v>549</v>
      </c>
      <c r="I25" s="21">
        <v>366</v>
      </c>
      <c r="J25" s="21">
        <v>0</v>
      </c>
      <c r="K25" s="22" t="s">
        <v>17</v>
      </c>
    </row>
  </sheetData>
  <sortState ref="A2:K25">
    <sortCondition ref="D2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K25"/>
  <sheetViews>
    <sheetView topLeftCell="A24" workbookViewId="0">
      <selection activeCell="I25" sqref="I25"/>
    </sheetView>
  </sheetViews>
  <sheetFormatPr defaultRowHeight="15"/>
  <sheetData>
    <row r="1" spans="1:11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9" t="s">
        <v>10</v>
      </c>
    </row>
    <row r="2" spans="1:11" s="13" customFormat="1">
      <c r="A2" s="23" t="s">
        <v>219</v>
      </c>
      <c r="B2" s="24" t="s">
        <v>220</v>
      </c>
      <c r="C2" s="24" t="s">
        <v>214</v>
      </c>
      <c r="D2" s="24" t="s">
        <v>37</v>
      </c>
      <c r="E2" s="24" t="s">
        <v>15</v>
      </c>
      <c r="F2" s="24">
        <v>813</v>
      </c>
      <c r="G2" s="24" t="s">
        <v>16</v>
      </c>
      <c r="H2" s="24">
        <v>635</v>
      </c>
      <c r="I2" s="24">
        <v>259</v>
      </c>
      <c r="J2" s="24">
        <v>0</v>
      </c>
      <c r="K2" s="25" t="s">
        <v>17</v>
      </c>
    </row>
    <row r="3" spans="1:11" s="13" customFormat="1">
      <c r="A3" s="20" t="s">
        <v>219</v>
      </c>
      <c r="B3" s="21" t="s">
        <v>220</v>
      </c>
      <c r="C3" s="21" t="s">
        <v>209</v>
      </c>
      <c r="D3" s="21" t="s">
        <v>127</v>
      </c>
      <c r="E3" s="21" t="s">
        <v>15</v>
      </c>
      <c r="F3" s="21">
        <v>211</v>
      </c>
      <c r="G3" s="21" t="s">
        <v>16</v>
      </c>
      <c r="H3" s="21">
        <v>701</v>
      </c>
      <c r="I3" s="21">
        <v>219</v>
      </c>
      <c r="J3" s="21">
        <v>0</v>
      </c>
      <c r="K3" s="22" t="s">
        <v>17</v>
      </c>
    </row>
    <row r="4" spans="1:11" s="13" customFormat="1">
      <c r="A4" s="29" t="s">
        <v>219</v>
      </c>
      <c r="B4" s="30" t="s">
        <v>220</v>
      </c>
      <c r="C4" s="30" t="s">
        <v>216</v>
      </c>
      <c r="D4" s="30" t="s">
        <v>64</v>
      </c>
      <c r="E4" s="30" t="s">
        <v>15</v>
      </c>
      <c r="F4" s="30">
        <v>131</v>
      </c>
      <c r="G4" s="30" t="s">
        <v>16</v>
      </c>
      <c r="H4" s="30">
        <v>483</v>
      </c>
      <c r="I4" s="30">
        <v>323</v>
      </c>
      <c r="J4" s="30">
        <v>0</v>
      </c>
      <c r="K4" s="31" t="s">
        <v>17</v>
      </c>
    </row>
    <row r="5" spans="1:11" s="13" customFormat="1">
      <c r="A5" s="14" t="s">
        <v>219</v>
      </c>
      <c r="B5" s="15" t="s">
        <v>220</v>
      </c>
      <c r="C5" s="15" t="s">
        <v>206</v>
      </c>
      <c r="D5" s="15" t="s">
        <v>221</v>
      </c>
      <c r="E5" s="15" t="s">
        <v>15</v>
      </c>
      <c r="F5" s="15">
        <v>2223</v>
      </c>
      <c r="G5" s="15" t="s">
        <v>16</v>
      </c>
      <c r="H5" s="15">
        <v>721</v>
      </c>
      <c r="I5" s="15">
        <v>81</v>
      </c>
      <c r="J5" s="15">
        <v>0</v>
      </c>
      <c r="K5" s="16" t="s">
        <v>17</v>
      </c>
    </row>
    <row r="6" spans="1:11" s="13" customFormat="1">
      <c r="A6" s="23" t="s">
        <v>219</v>
      </c>
      <c r="B6" s="24" t="s">
        <v>220</v>
      </c>
      <c r="C6" s="24" t="s">
        <v>214</v>
      </c>
      <c r="D6" s="24" t="s">
        <v>135</v>
      </c>
      <c r="E6" s="24" t="s">
        <v>15</v>
      </c>
      <c r="F6" s="24">
        <v>573</v>
      </c>
      <c r="G6" s="24" t="s">
        <v>16</v>
      </c>
      <c r="H6" s="24">
        <v>570</v>
      </c>
      <c r="I6" s="24">
        <v>64</v>
      </c>
      <c r="J6" s="24">
        <v>0</v>
      </c>
      <c r="K6" s="25" t="s">
        <v>17</v>
      </c>
    </row>
    <row r="7" spans="1:11" s="13" customFormat="1">
      <c r="A7" s="14" t="s">
        <v>219</v>
      </c>
      <c r="B7" s="15" t="s">
        <v>220</v>
      </c>
      <c r="C7" s="15" t="s">
        <v>206</v>
      </c>
      <c r="D7" s="15" t="s">
        <v>140</v>
      </c>
      <c r="E7" s="15" t="s">
        <v>15</v>
      </c>
      <c r="F7" s="15">
        <v>495</v>
      </c>
      <c r="G7" s="15" t="s">
        <v>16</v>
      </c>
      <c r="H7" s="15">
        <v>496</v>
      </c>
      <c r="I7" s="15">
        <v>326</v>
      </c>
      <c r="J7" s="15">
        <v>0</v>
      </c>
      <c r="K7" s="16" t="s">
        <v>17</v>
      </c>
    </row>
    <row r="8" spans="1:11" s="13" customFormat="1">
      <c r="A8" s="29" t="s">
        <v>219</v>
      </c>
      <c r="B8" s="30" t="s">
        <v>220</v>
      </c>
      <c r="C8" s="30" t="s">
        <v>216</v>
      </c>
      <c r="D8" s="30" t="s">
        <v>227</v>
      </c>
      <c r="E8" s="30" t="s">
        <v>15</v>
      </c>
      <c r="F8" s="30">
        <v>211</v>
      </c>
      <c r="G8" s="30" t="s">
        <v>16</v>
      </c>
      <c r="H8" s="30">
        <v>789</v>
      </c>
      <c r="I8" s="30">
        <v>122</v>
      </c>
      <c r="J8" s="30">
        <v>0</v>
      </c>
      <c r="K8" s="31" t="s">
        <v>17</v>
      </c>
    </row>
    <row r="9" spans="1:11" s="13" customFormat="1">
      <c r="A9" s="20" t="s">
        <v>219</v>
      </c>
      <c r="B9" s="21" t="s">
        <v>220</v>
      </c>
      <c r="C9" s="21" t="s">
        <v>209</v>
      </c>
      <c r="D9" s="21" t="s">
        <v>224</v>
      </c>
      <c r="E9" s="21" t="s">
        <v>15</v>
      </c>
      <c r="F9" s="21">
        <v>506</v>
      </c>
      <c r="G9" s="21" t="s">
        <v>16</v>
      </c>
      <c r="H9" s="21">
        <v>709</v>
      </c>
      <c r="I9" s="21">
        <v>142</v>
      </c>
      <c r="J9" s="21">
        <v>0</v>
      </c>
      <c r="K9" s="22" t="s">
        <v>17</v>
      </c>
    </row>
    <row r="10" spans="1:11" s="13" customFormat="1">
      <c r="A10" s="10" t="s">
        <v>219</v>
      </c>
      <c r="B10" s="11" t="s">
        <v>220</v>
      </c>
      <c r="C10" s="11" t="s">
        <v>206</v>
      </c>
      <c r="D10" s="11" t="s">
        <v>34</v>
      </c>
      <c r="E10" s="11" t="s">
        <v>15</v>
      </c>
      <c r="F10" s="11">
        <v>230</v>
      </c>
      <c r="G10" s="11" t="s">
        <v>16</v>
      </c>
      <c r="H10" s="11">
        <v>685</v>
      </c>
      <c r="I10" s="11">
        <v>165</v>
      </c>
      <c r="J10" s="11">
        <v>0</v>
      </c>
      <c r="K10" s="12" t="s">
        <v>17</v>
      </c>
    </row>
    <row r="11" spans="1:11" s="13" customFormat="1">
      <c r="A11" s="20" t="s">
        <v>219</v>
      </c>
      <c r="B11" s="21" t="s">
        <v>220</v>
      </c>
      <c r="C11" s="21" t="s">
        <v>209</v>
      </c>
      <c r="D11" s="21" t="s">
        <v>34</v>
      </c>
      <c r="E11" s="21" t="s">
        <v>15</v>
      </c>
      <c r="F11" s="21">
        <v>1025</v>
      </c>
      <c r="G11" s="21" t="s">
        <v>16</v>
      </c>
      <c r="H11" s="21">
        <v>512</v>
      </c>
      <c r="I11" s="21">
        <v>337</v>
      </c>
      <c r="J11" s="21">
        <v>0</v>
      </c>
      <c r="K11" s="22" t="s">
        <v>17</v>
      </c>
    </row>
    <row r="12" spans="1:11" s="13" customFormat="1">
      <c r="A12" s="23" t="s">
        <v>219</v>
      </c>
      <c r="B12" s="24" t="s">
        <v>220</v>
      </c>
      <c r="C12" s="24" t="s">
        <v>214</v>
      </c>
      <c r="D12" s="24" t="s">
        <v>25</v>
      </c>
      <c r="E12" s="24" t="s">
        <v>15</v>
      </c>
      <c r="F12" s="24">
        <v>488</v>
      </c>
      <c r="G12" s="24" t="s">
        <v>16</v>
      </c>
      <c r="H12" s="24">
        <v>785</v>
      </c>
      <c r="I12" s="24">
        <v>213</v>
      </c>
      <c r="J12" s="24">
        <v>0</v>
      </c>
      <c r="K12" s="25" t="s">
        <v>17</v>
      </c>
    </row>
    <row r="13" spans="1:11" s="13" customFormat="1">
      <c r="A13" s="32" t="s">
        <v>219</v>
      </c>
      <c r="B13" s="33" t="s">
        <v>220</v>
      </c>
      <c r="C13" s="33" t="s">
        <v>216</v>
      </c>
      <c r="D13" s="33" t="s">
        <v>19</v>
      </c>
      <c r="E13" s="33" t="s">
        <v>15</v>
      </c>
      <c r="F13" s="33">
        <v>778</v>
      </c>
      <c r="G13" s="33" t="s">
        <v>16</v>
      </c>
      <c r="H13" s="33">
        <v>484</v>
      </c>
      <c r="I13" s="33">
        <v>303</v>
      </c>
      <c r="J13" s="33">
        <v>0</v>
      </c>
      <c r="K13" s="34" t="s">
        <v>17</v>
      </c>
    </row>
    <row r="14" spans="1:11">
      <c r="A14" s="39" t="s">
        <v>219</v>
      </c>
      <c r="B14" s="39" t="s">
        <v>220</v>
      </c>
      <c r="C14" s="39" t="s">
        <v>206</v>
      </c>
      <c r="D14" s="39" t="s">
        <v>102</v>
      </c>
      <c r="E14" s="39" t="s">
        <v>15</v>
      </c>
      <c r="F14" s="39">
        <v>734</v>
      </c>
      <c r="G14" s="39" t="s">
        <v>16</v>
      </c>
      <c r="H14" s="39">
        <v>686</v>
      </c>
      <c r="I14" s="39">
        <v>266</v>
      </c>
      <c r="J14" s="39">
        <v>0</v>
      </c>
      <c r="K14" s="39" t="s">
        <v>17</v>
      </c>
    </row>
    <row r="15" spans="1:11">
      <c r="A15" s="35" t="s">
        <v>219</v>
      </c>
      <c r="B15" s="35" t="s">
        <v>220</v>
      </c>
      <c r="C15" s="35" t="s">
        <v>214</v>
      </c>
      <c r="D15" s="35" t="s">
        <v>107</v>
      </c>
      <c r="E15" s="35" t="s">
        <v>15</v>
      </c>
      <c r="F15" s="35">
        <v>936</v>
      </c>
      <c r="G15" s="35" t="s">
        <v>16</v>
      </c>
      <c r="H15" s="35">
        <v>597</v>
      </c>
      <c r="I15" s="35">
        <v>259</v>
      </c>
      <c r="J15" s="35">
        <v>0</v>
      </c>
      <c r="K15" s="35" t="s">
        <v>17</v>
      </c>
    </row>
    <row r="16" spans="1:11">
      <c r="A16" s="4" t="s">
        <v>219</v>
      </c>
      <c r="B16" s="4" t="s">
        <v>220</v>
      </c>
      <c r="C16" s="4" t="s">
        <v>216</v>
      </c>
      <c r="D16" s="4" t="s">
        <v>228</v>
      </c>
      <c r="E16" s="4" t="s">
        <v>15</v>
      </c>
      <c r="F16" s="4">
        <v>406</v>
      </c>
      <c r="G16" s="4" t="s">
        <v>16</v>
      </c>
      <c r="H16" s="4">
        <v>565</v>
      </c>
      <c r="I16" s="4">
        <v>275</v>
      </c>
      <c r="J16" s="4">
        <v>0</v>
      </c>
      <c r="K16" s="4" t="s">
        <v>17</v>
      </c>
    </row>
    <row r="17" spans="1:11">
      <c r="A17" s="40" t="s">
        <v>219</v>
      </c>
      <c r="B17" s="40" t="s">
        <v>220</v>
      </c>
      <c r="C17" s="40" t="s">
        <v>209</v>
      </c>
      <c r="D17" s="40" t="s">
        <v>225</v>
      </c>
      <c r="E17" s="40" t="s">
        <v>15</v>
      </c>
      <c r="F17" s="40">
        <v>99</v>
      </c>
      <c r="G17" s="40" t="s">
        <v>16</v>
      </c>
      <c r="H17" s="40">
        <v>664</v>
      </c>
      <c r="I17" s="40">
        <v>261</v>
      </c>
      <c r="J17" s="40">
        <v>0</v>
      </c>
      <c r="K17" s="40" t="s">
        <v>17</v>
      </c>
    </row>
    <row r="18" spans="1:11">
      <c r="A18" s="35" t="s">
        <v>219</v>
      </c>
      <c r="B18" s="35" t="s">
        <v>220</v>
      </c>
      <c r="C18" s="35" t="s">
        <v>214</v>
      </c>
      <c r="D18" s="35" t="s">
        <v>142</v>
      </c>
      <c r="E18" s="35" t="s">
        <v>15</v>
      </c>
      <c r="F18" s="35">
        <v>418</v>
      </c>
      <c r="G18" s="35" t="s">
        <v>16</v>
      </c>
      <c r="H18" s="35">
        <v>527</v>
      </c>
      <c r="I18" s="35">
        <v>279</v>
      </c>
      <c r="J18" s="35">
        <v>0</v>
      </c>
      <c r="K18" s="35" t="s">
        <v>17</v>
      </c>
    </row>
    <row r="19" spans="1:11">
      <c r="A19" s="40" t="s">
        <v>219</v>
      </c>
      <c r="B19" s="40" t="s">
        <v>220</v>
      </c>
      <c r="C19" s="40" t="s">
        <v>209</v>
      </c>
      <c r="D19" s="40" t="s">
        <v>132</v>
      </c>
      <c r="E19" s="40" t="s">
        <v>15</v>
      </c>
      <c r="F19" s="40">
        <v>947</v>
      </c>
      <c r="G19" s="40" t="s">
        <v>16</v>
      </c>
      <c r="H19" s="40">
        <v>556</v>
      </c>
      <c r="I19" s="40">
        <v>80</v>
      </c>
      <c r="J19" s="40">
        <v>0</v>
      </c>
      <c r="K19" s="40" t="s">
        <v>17</v>
      </c>
    </row>
    <row r="20" spans="1:11">
      <c r="A20" s="4" t="s">
        <v>219</v>
      </c>
      <c r="B20" s="4" t="s">
        <v>220</v>
      </c>
      <c r="C20" s="4" t="s">
        <v>216</v>
      </c>
      <c r="D20" s="4" t="s">
        <v>170</v>
      </c>
      <c r="E20" s="4" t="s">
        <v>15</v>
      </c>
      <c r="F20" s="4">
        <v>57</v>
      </c>
      <c r="G20" s="4" t="s">
        <v>16</v>
      </c>
      <c r="H20" s="4">
        <v>555</v>
      </c>
      <c r="I20" s="4">
        <v>269</v>
      </c>
      <c r="J20" s="4">
        <v>0</v>
      </c>
      <c r="K20" s="4" t="s">
        <v>17</v>
      </c>
    </row>
    <row r="21" spans="1:11">
      <c r="A21" s="39" t="s">
        <v>219</v>
      </c>
      <c r="B21" s="39" t="s">
        <v>220</v>
      </c>
      <c r="C21" s="39" t="s">
        <v>206</v>
      </c>
      <c r="D21" s="39" t="s">
        <v>222</v>
      </c>
      <c r="E21" s="39" t="s">
        <v>15</v>
      </c>
      <c r="F21" s="39">
        <v>930</v>
      </c>
      <c r="G21" s="39" t="s">
        <v>16</v>
      </c>
      <c r="H21" s="39">
        <v>631</v>
      </c>
      <c r="I21" s="39">
        <v>260</v>
      </c>
      <c r="J21" s="39">
        <v>0</v>
      </c>
      <c r="K21" s="39" t="s">
        <v>17</v>
      </c>
    </row>
    <row r="22" spans="1:11">
      <c r="A22" s="4" t="s">
        <v>219</v>
      </c>
      <c r="B22" s="4" t="s">
        <v>220</v>
      </c>
      <c r="C22" s="4" t="s">
        <v>216</v>
      </c>
      <c r="D22" s="4" t="s">
        <v>123</v>
      </c>
      <c r="E22" s="4" t="s">
        <v>15</v>
      </c>
      <c r="F22" s="4">
        <v>55</v>
      </c>
      <c r="G22" s="4" t="s">
        <v>16</v>
      </c>
      <c r="H22" s="4">
        <v>520</v>
      </c>
      <c r="I22" s="4">
        <v>263</v>
      </c>
      <c r="J22" s="4">
        <v>0</v>
      </c>
      <c r="K22" s="4" t="s">
        <v>17</v>
      </c>
    </row>
    <row r="23" spans="1:11">
      <c r="A23" s="35" t="s">
        <v>219</v>
      </c>
      <c r="B23" s="35" t="s">
        <v>220</v>
      </c>
      <c r="C23" s="35" t="s">
        <v>214</v>
      </c>
      <c r="D23" s="35" t="s">
        <v>150</v>
      </c>
      <c r="E23" s="35" t="s">
        <v>15</v>
      </c>
      <c r="F23" s="35">
        <v>169</v>
      </c>
      <c r="G23" s="35" t="s">
        <v>16</v>
      </c>
      <c r="H23" s="35">
        <v>632</v>
      </c>
      <c r="I23" s="35">
        <v>213</v>
      </c>
      <c r="J23" s="35">
        <v>0</v>
      </c>
      <c r="K23" s="35" t="s">
        <v>17</v>
      </c>
    </row>
    <row r="24" spans="1:11">
      <c r="A24" s="39" t="s">
        <v>219</v>
      </c>
      <c r="B24" s="39" t="s">
        <v>220</v>
      </c>
      <c r="C24" s="39" t="s">
        <v>206</v>
      </c>
      <c r="D24" s="39" t="s">
        <v>223</v>
      </c>
      <c r="E24" s="39" t="s">
        <v>15</v>
      </c>
      <c r="F24" s="39">
        <v>638</v>
      </c>
      <c r="G24" s="39" t="s">
        <v>16</v>
      </c>
      <c r="H24" s="39">
        <v>645</v>
      </c>
      <c r="I24" s="39">
        <v>156</v>
      </c>
      <c r="J24" s="39">
        <v>0</v>
      </c>
      <c r="K24" s="39" t="s">
        <v>17</v>
      </c>
    </row>
    <row r="25" spans="1:11">
      <c r="A25" s="40" t="s">
        <v>219</v>
      </c>
      <c r="B25" s="40" t="s">
        <v>220</v>
      </c>
      <c r="C25" s="40" t="s">
        <v>209</v>
      </c>
      <c r="D25" s="40" t="s">
        <v>226</v>
      </c>
      <c r="E25" s="40" t="s">
        <v>15</v>
      </c>
      <c r="F25" s="40">
        <v>220</v>
      </c>
      <c r="G25" s="40" t="s">
        <v>16</v>
      </c>
      <c r="H25" s="40">
        <v>512</v>
      </c>
      <c r="I25" s="40">
        <v>267</v>
      </c>
      <c r="J25" s="40">
        <v>0</v>
      </c>
      <c r="K25" s="40" t="s">
        <v>17</v>
      </c>
    </row>
  </sheetData>
  <sortState ref="A2:K25">
    <sortCondition ref="D2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9"/>
  <sheetViews>
    <sheetView workbookViewId="0">
      <selection activeCell="E1" sqref="E1:E1048576"/>
    </sheetView>
  </sheetViews>
  <sheetFormatPr defaultRowHeight="15"/>
  <cols>
    <col min="1" max="1" width="15.28515625" customWidth="1"/>
    <col min="2" max="2" width="12.85546875" customWidth="1"/>
    <col min="4" max="5" width="16.5703125" customWidth="1"/>
  </cols>
  <sheetData>
    <row r="1" spans="1:10">
      <c r="A1" s="4" t="s">
        <v>0</v>
      </c>
      <c r="B1" s="4" t="s">
        <v>2</v>
      </c>
      <c r="C1" s="4" t="s">
        <v>3</v>
      </c>
      <c r="D1" s="4" t="s">
        <v>4</v>
      </c>
      <c r="E1" s="4"/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</row>
    <row r="2" spans="1:10">
      <c r="A2" s="4" t="s">
        <v>229</v>
      </c>
      <c r="B2" s="4" t="s">
        <v>230</v>
      </c>
      <c r="C2" s="4" t="s">
        <v>32</v>
      </c>
      <c r="D2" s="4" t="s">
        <v>15</v>
      </c>
      <c r="E2" s="4"/>
      <c r="F2" s="4">
        <v>1016</v>
      </c>
      <c r="G2" s="4" t="s">
        <v>16</v>
      </c>
      <c r="H2" s="4">
        <v>506</v>
      </c>
      <c r="I2" s="4">
        <v>237</v>
      </c>
      <c r="J2" s="4">
        <v>0</v>
      </c>
    </row>
    <row r="3" spans="1:10">
      <c r="A3" s="4" t="s">
        <v>229</v>
      </c>
      <c r="B3" s="4" t="s">
        <v>206</v>
      </c>
      <c r="C3" s="4" t="s">
        <v>32</v>
      </c>
      <c r="D3" s="4" t="s">
        <v>15</v>
      </c>
      <c r="E3" s="4"/>
      <c r="F3" s="4">
        <v>1082</v>
      </c>
      <c r="G3" s="4" t="s">
        <v>16</v>
      </c>
      <c r="H3" s="4">
        <v>373</v>
      </c>
      <c r="I3" s="4">
        <v>264</v>
      </c>
      <c r="J3" s="4">
        <v>0</v>
      </c>
    </row>
    <row r="4" spans="1:10">
      <c r="A4" s="4" t="s">
        <v>229</v>
      </c>
      <c r="B4" s="4" t="s">
        <v>209</v>
      </c>
      <c r="C4" s="4" t="s">
        <v>32</v>
      </c>
      <c r="D4" s="4" t="s">
        <v>15</v>
      </c>
      <c r="E4" s="4"/>
      <c r="F4" s="4">
        <v>1193</v>
      </c>
      <c r="G4" s="4" t="s">
        <v>16</v>
      </c>
      <c r="H4" s="4">
        <v>449</v>
      </c>
      <c r="I4" s="4">
        <v>222</v>
      </c>
      <c r="J4" s="4">
        <v>0</v>
      </c>
    </row>
    <row r="5" spans="1:10">
      <c r="A5" s="4" t="s">
        <v>229</v>
      </c>
      <c r="B5" s="4" t="s">
        <v>214</v>
      </c>
      <c r="C5" s="4" t="s">
        <v>32</v>
      </c>
      <c r="D5" s="4" t="s">
        <v>15</v>
      </c>
      <c r="E5" s="4"/>
      <c r="F5" s="4">
        <v>1226</v>
      </c>
      <c r="G5" s="4" t="s">
        <v>16</v>
      </c>
      <c r="H5" s="4">
        <v>499</v>
      </c>
      <c r="I5" s="4">
        <v>177</v>
      </c>
      <c r="J5" s="4">
        <v>0</v>
      </c>
    </row>
    <row r="6" spans="1:10">
      <c r="A6" s="4" t="s">
        <v>229</v>
      </c>
      <c r="B6" s="4" t="s">
        <v>230</v>
      </c>
      <c r="C6" s="4" t="s">
        <v>231</v>
      </c>
      <c r="D6" s="4" t="s">
        <v>15</v>
      </c>
      <c r="E6" s="4"/>
      <c r="F6" s="4">
        <v>1190</v>
      </c>
      <c r="G6" s="4" t="s">
        <v>16</v>
      </c>
      <c r="H6" s="4">
        <v>393</v>
      </c>
      <c r="I6" s="4">
        <v>342</v>
      </c>
      <c r="J6" s="4">
        <v>0</v>
      </c>
    </row>
    <row r="7" spans="1:10">
      <c r="A7" s="4" t="s">
        <v>229</v>
      </c>
      <c r="B7" s="4" t="s">
        <v>230</v>
      </c>
      <c r="C7" s="4" t="s">
        <v>232</v>
      </c>
      <c r="D7" s="4" t="s">
        <v>15</v>
      </c>
      <c r="E7" s="4"/>
      <c r="F7" s="4">
        <v>1139</v>
      </c>
      <c r="G7" s="4" t="s">
        <v>16</v>
      </c>
      <c r="H7" s="4">
        <v>484</v>
      </c>
      <c r="I7" s="4">
        <v>223</v>
      </c>
      <c r="J7" s="4">
        <v>0</v>
      </c>
    </row>
    <row r="8" spans="1:10">
      <c r="A8" s="4" t="s">
        <v>229</v>
      </c>
      <c r="B8" s="4" t="s">
        <v>230</v>
      </c>
      <c r="C8" s="4" t="s">
        <v>33</v>
      </c>
      <c r="D8" s="4" t="s">
        <v>15</v>
      </c>
      <c r="E8" s="4"/>
      <c r="F8" s="4">
        <v>838</v>
      </c>
      <c r="G8" s="4" t="s">
        <v>16</v>
      </c>
      <c r="H8" s="4">
        <v>686</v>
      </c>
      <c r="I8" s="4">
        <v>285</v>
      </c>
      <c r="J8" s="4">
        <v>0</v>
      </c>
    </row>
    <row r="9" spans="1:10">
      <c r="A9" s="4" t="s">
        <v>229</v>
      </c>
      <c r="B9" s="4" t="s">
        <v>206</v>
      </c>
      <c r="C9" s="4" t="s">
        <v>33</v>
      </c>
      <c r="D9" s="4" t="s">
        <v>15</v>
      </c>
      <c r="E9" s="4"/>
      <c r="F9" s="4">
        <v>1125</v>
      </c>
      <c r="G9" s="4" t="s">
        <v>16</v>
      </c>
      <c r="H9" s="4">
        <v>513</v>
      </c>
      <c r="I9" s="4">
        <v>204</v>
      </c>
      <c r="J9" s="4">
        <v>0</v>
      </c>
    </row>
    <row r="10" spans="1:10">
      <c r="A10" s="4" t="s">
        <v>229</v>
      </c>
      <c r="B10" s="4" t="s">
        <v>209</v>
      </c>
      <c r="C10" s="4" t="s">
        <v>33</v>
      </c>
      <c r="D10" s="4" t="s">
        <v>15</v>
      </c>
      <c r="E10" s="4"/>
      <c r="F10" s="4">
        <v>970</v>
      </c>
      <c r="G10" s="4" t="s">
        <v>16</v>
      </c>
      <c r="H10" s="4">
        <v>476</v>
      </c>
      <c r="I10" s="4">
        <v>195</v>
      </c>
      <c r="J10" s="4">
        <v>0</v>
      </c>
    </row>
    <row r="11" spans="1:10">
      <c r="A11" s="4" t="s">
        <v>229</v>
      </c>
      <c r="B11" s="4" t="s">
        <v>214</v>
      </c>
      <c r="C11" s="4" t="s">
        <v>33</v>
      </c>
      <c r="D11" s="4" t="s">
        <v>15</v>
      </c>
      <c r="E11" s="4"/>
      <c r="F11" s="4">
        <v>1180</v>
      </c>
      <c r="G11" s="4" t="s">
        <v>16</v>
      </c>
      <c r="H11" s="4">
        <v>502</v>
      </c>
      <c r="I11" s="4">
        <v>266</v>
      </c>
      <c r="J11" s="4">
        <v>0</v>
      </c>
    </row>
    <row r="12" spans="1:10">
      <c r="A12" s="4" t="s">
        <v>229</v>
      </c>
      <c r="B12" s="4" t="s">
        <v>230</v>
      </c>
      <c r="C12" s="4" t="s">
        <v>34</v>
      </c>
      <c r="D12" s="4" t="s">
        <v>15</v>
      </c>
      <c r="E12" s="4"/>
      <c r="F12" s="4">
        <v>1056</v>
      </c>
      <c r="G12" s="4" t="s">
        <v>16</v>
      </c>
      <c r="H12" s="4">
        <v>516</v>
      </c>
      <c r="I12" s="4">
        <v>101</v>
      </c>
      <c r="J12" s="4">
        <v>0</v>
      </c>
    </row>
    <row r="13" spans="1:10">
      <c r="A13" s="4" t="s">
        <v>229</v>
      </c>
      <c r="B13" s="4" t="s">
        <v>206</v>
      </c>
      <c r="C13" s="4" t="s">
        <v>34</v>
      </c>
      <c r="D13" s="4" t="s">
        <v>15</v>
      </c>
      <c r="E13" s="4"/>
      <c r="F13" s="4">
        <v>1105</v>
      </c>
      <c r="G13" s="4" t="s">
        <v>16</v>
      </c>
      <c r="H13" s="4">
        <v>405</v>
      </c>
      <c r="I13" s="4">
        <v>237</v>
      </c>
      <c r="J13" s="4">
        <v>0</v>
      </c>
    </row>
    <row r="14" spans="1:10">
      <c r="A14" s="4" t="s">
        <v>229</v>
      </c>
      <c r="B14" s="4" t="s">
        <v>209</v>
      </c>
      <c r="C14" s="4" t="s">
        <v>34</v>
      </c>
      <c r="D14" s="4" t="s">
        <v>15</v>
      </c>
      <c r="E14" s="4"/>
      <c r="F14" s="4">
        <v>1096</v>
      </c>
      <c r="G14" s="4" t="s">
        <v>16</v>
      </c>
      <c r="H14" s="4">
        <v>399</v>
      </c>
      <c r="I14" s="4">
        <v>203</v>
      </c>
      <c r="J14" s="4">
        <v>0</v>
      </c>
    </row>
    <row r="15" spans="1:10">
      <c r="A15" s="4" t="s">
        <v>229</v>
      </c>
      <c r="B15" s="4" t="s">
        <v>214</v>
      </c>
      <c r="C15" s="4" t="s">
        <v>34</v>
      </c>
      <c r="D15" s="4" t="s">
        <v>15</v>
      </c>
      <c r="E15" s="4"/>
      <c r="F15" s="4">
        <v>1200</v>
      </c>
      <c r="G15" s="4" t="s">
        <v>16</v>
      </c>
      <c r="H15" s="4">
        <v>516</v>
      </c>
      <c r="I15" s="4">
        <v>291</v>
      </c>
      <c r="J15" s="4">
        <v>0</v>
      </c>
    </row>
    <row r="16" spans="1:10">
      <c r="A16" s="4" t="s">
        <v>229</v>
      </c>
      <c r="B16" s="4" t="s">
        <v>209</v>
      </c>
      <c r="C16" s="4" t="s">
        <v>138</v>
      </c>
      <c r="D16" s="4" t="s">
        <v>15</v>
      </c>
      <c r="E16" s="4"/>
      <c r="F16" s="4">
        <v>1215</v>
      </c>
      <c r="G16" s="4" t="s">
        <v>16</v>
      </c>
      <c r="H16" s="4">
        <v>516</v>
      </c>
      <c r="I16" s="4">
        <v>141</v>
      </c>
      <c r="J16" s="4">
        <v>0</v>
      </c>
    </row>
    <row r="17" spans="1:10">
      <c r="A17" s="4" t="s">
        <v>229</v>
      </c>
      <c r="B17" s="4" t="s">
        <v>214</v>
      </c>
      <c r="C17" s="4" t="s">
        <v>138</v>
      </c>
      <c r="D17" s="4" t="s">
        <v>15</v>
      </c>
      <c r="E17" s="4"/>
      <c r="F17" s="4">
        <v>1226</v>
      </c>
      <c r="G17" s="4" t="s">
        <v>16</v>
      </c>
      <c r="H17" s="4">
        <v>474</v>
      </c>
      <c r="I17" s="4">
        <v>109</v>
      </c>
      <c r="J17" s="4">
        <v>0</v>
      </c>
    </row>
    <row r="18" spans="1:10">
      <c r="A18" s="4" t="s">
        <v>229</v>
      </c>
      <c r="B18" s="4" t="s">
        <v>230</v>
      </c>
      <c r="C18" s="4" t="s">
        <v>38</v>
      </c>
      <c r="D18" s="4" t="s">
        <v>15</v>
      </c>
      <c r="E18" s="4"/>
      <c r="F18" s="4">
        <v>868</v>
      </c>
      <c r="G18" s="4" t="s">
        <v>16</v>
      </c>
      <c r="H18" s="4">
        <v>639</v>
      </c>
      <c r="I18" s="4">
        <v>341</v>
      </c>
      <c r="J18" s="4">
        <v>0</v>
      </c>
    </row>
    <row r="19" spans="1:10">
      <c r="A19" s="4" t="s">
        <v>229</v>
      </c>
      <c r="B19" s="4" t="s">
        <v>206</v>
      </c>
      <c r="C19" s="4" t="s">
        <v>38</v>
      </c>
      <c r="D19" s="4" t="s">
        <v>15</v>
      </c>
      <c r="E19" s="4"/>
      <c r="F19" s="4">
        <v>956</v>
      </c>
      <c r="G19" s="4" t="s">
        <v>16</v>
      </c>
      <c r="H19" s="4">
        <v>495</v>
      </c>
      <c r="I19" s="4">
        <v>216</v>
      </c>
      <c r="J19" s="4">
        <v>0</v>
      </c>
    </row>
    <row r="20" spans="1:10">
      <c r="A20" s="4" t="s">
        <v>229</v>
      </c>
      <c r="B20" s="4" t="s">
        <v>230</v>
      </c>
      <c r="C20" s="4" t="s">
        <v>35</v>
      </c>
      <c r="D20" s="4" t="s">
        <v>15</v>
      </c>
      <c r="E20" s="4"/>
      <c r="F20" s="4">
        <v>801</v>
      </c>
      <c r="G20" s="4" t="s">
        <v>16</v>
      </c>
      <c r="H20" s="4">
        <v>596</v>
      </c>
      <c r="I20" s="4">
        <v>192</v>
      </c>
      <c r="J20" s="4">
        <v>0</v>
      </c>
    </row>
    <row r="21" spans="1:10">
      <c r="A21" s="4" t="s">
        <v>229</v>
      </c>
      <c r="B21" s="4" t="s">
        <v>206</v>
      </c>
      <c r="C21" s="4" t="s">
        <v>35</v>
      </c>
      <c r="D21" s="4" t="s">
        <v>15</v>
      </c>
      <c r="E21" s="4"/>
      <c r="F21" s="4">
        <v>973</v>
      </c>
      <c r="G21" s="4" t="s">
        <v>16</v>
      </c>
      <c r="H21" s="4">
        <v>489</v>
      </c>
      <c r="I21" s="4">
        <v>371</v>
      </c>
      <c r="J21" s="4">
        <v>0</v>
      </c>
    </row>
    <row r="22" spans="1:10">
      <c r="A22" s="4" t="s">
        <v>229</v>
      </c>
      <c r="B22" s="4" t="s">
        <v>209</v>
      </c>
      <c r="C22" s="4" t="s">
        <v>35</v>
      </c>
      <c r="D22" s="4" t="s">
        <v>15</v>
      </c>
      <c r="E22" s="4"/>
      <c r="F22" s="4">
        <v>1118</v>
      </c>
      <c r="G22" s="4" t="s">
        <v>16</v>
      </c>
      <c r="H22" s="4">
        <v>438</v>
      </c>
      <c r="I22" s="4">
        <v>154</v>
      </c>
      <c r="J22" s="4">
        <v>0</v>
      </c>
    </row>
    <row r="23" spans="1:10">
      <c r="A23" s="4" t="s">
        <v>229</v>
      </c>
      <c r="B23" s="4" t="s">
        <v>214</v>
      </c>
      <c r="C23" s="4" t="s">
        <v>35</v>
      </c>
      <c r="D23" s="4" t="s">
        <v>15</v>
      </c>
      <c r="E23" s="4"/>
      <c r="F23" s="4">
        <v>1221</v>
      </c>
      <c r="G23" s="4" t="s">
        <v>16</v>
      </c>
      <c r="H23" s="4">
        <v>430</v>
      </c>
      <c r="I23" s="4">
        <v>267</v>
      </c>
      <c r="J23" s="4">
        <v>0</v>
      </c>
    </row>
    <row r="24" spans="1:10">
      <c r="A24" s="4" t="s">
        <v>229</v>
      </c>
      <c r="B24" s="4" t="s">
        <v>214</v>
      </c>
      <c r="C24" s="4" t="s">
        <v>122</v>
      </c>
      <c r="D24" s="4" t="s">
        <v>15</v>
      </c>
      <c r="E24" s="4"/>
      <c r="F24" s="4">
        <v>1220</v>
      </c>
      <c r="G24" s="4" t="s">
        <v>16</v>
      </c>
      <c r="H24" s="4">
        <v>535</v>
      </c>
      <c r="I24" s="4">
        <v>164</v>
      </c>
      <c r="J24" s="4">
        <v>0</v>
      </c>
    </row>
    <row r="25" spans="1:10">
      <c r="A25" s="4" t="s">
        <v>229</v>
      </c>
      <c r="B25" s="4" t="s">
        <v>230</v>
      </c>
      <c r="C25" s="4" t="s">
        <v>36</v>
      </c>
      <c r="D25" s="4" t="s">
        <v>15</v>
      </c>
      <c r="E25" s="4"/>
      <c r="F25" s="4">
        <v>919</v>
      </c>
      <c r="G25" s="4" t="s">
        <v>16</v>
      </c>
      <c r="H25" s="4">
        <v>716</v>
      </c>
      <c r="I25" s="4">
        <v>153</v>
      </c>
      <c r="J25" s="4">
        <v>0</v>
      </c>
    </row>
    <row r="26" spans="1:10">
      <c r="A26" s="4" t="s">
        <v>229</v>
      </c>
      <c r="B26" s="4" t="s">
        <v>206</v>
      </c>
      <c r="C26" s="4" t="s">
        <v>36</v>
      </c>
      <c r="D26" s="4" t="s">
        <v>15</v>
      </c>
      <c r="E26" s="4"/>
      <c r="F26" s="4">
        <v>966</v>
      </c>
      <c r="G26" s="4" t="s">
        <v>16</v>
      </c>
      <c r="H26" s="4">
        <v>443</v>
      </c>
      <c r="I26" s="4">
        <v>268</v>
      </c>
      <c r="J26" s="4">
        <v>0</v>
      </c>
    </row>
    <row r="27" spans="1:10">
      <c r="A27" s="4" t="s">
        <v>229</v>
      </c>
      <c r="B27" s="4" t="s">
        <v>209</v>
      </c>
      <c r="C27" s="4" t="s">
        <v>36</v>
      </c>
      <c r="D27" s="4" t="s">
        <v>15</v>
      </c>
      <c r="E27" s="4"/>
      <c r="F27" s="4">
        <v>1189</v>
      </c>
      <c r="G27" s="4" t="s">
        <v>16</v>
      </c>
      <c r="H27" s="4">
        <v>500</v>
      </c>
      <c r="I27" s="4">
        <v>200</v>
      </c>
      <c r="J27" s="4">
        <v>0</v>
      </c>
    </row>
    <row r="28" spans="1:10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>
      <c r="A29" s="4"/>
      <c r="B29" s="4"/>
      <c r="C29" s="4"/>
      <c r="D29" s="4"/>
      <c r="E29" s="4"/>
      <c r="F29" s="4"/>
      <c r="G29" s="4"/>
      <c r="H29" s="4"/>
      <c r="I29" s="4"/>
      <c r="J29" s="4"/>
    </row>
  </sheetData>
  <sortState ref="A2:I27">
    <sortCondition ref="C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BANGLALION 512 kbps</vt:lpstr>
      <vt:lpstr>QUBEE 1 Mbps</vt:lpstr>
      <vt:lpstr>PTCl</vt:lpstr>
      <vt:lpstr>Telkom</vt:lpstr>
      <vt:lpstr>Telkomsel ISP</vt:lpstr>
      <vt:lpstr>Telkonsel</vt:lpstr>
      <vt:lpstr>Smart -PH</vt:lpstr>
      <vt:lpstr>Globe _Ph</vt:lpstr>
      <vt:lpstr>Airtel_Dl</vt:lpstr>
      <vt:lpstr>BSNL Che</vt:lpstr>
      <vt:lpstr>tata_Ch</vt:lpstr>
      <vt:lpstr>BSNL_Ban</vt:lpstr>
      <vt:lpstr>Dialog</vt:lpstr>
      <vt:lpstr>Mobitel</vt:lpstr>
      <vt:lpstr>Data - International</vt:lpstr>
      <vt:lpstr>Fixed</vt:lpstr>
      <vt:lpstr>mobile</vt:lpstr>
      <vt:lpstr>ISP vs Inl</vt:lpstr>
      <vt:lpstr>Sheet1</vt:lpstr>
      <vt:lpstr>Prices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Master</dc:creator>
  <cp:lastModifiedBy>shazna</cp:lastModifiedBy>
  <dcterms:created xsi:type="dcterms:W3CDTF">2013-02-12T03:33:34Z</dcterms:created>
  <dcterms:modified xsi:type="dcterms:W3CDTF">2013-04-23T11:36:26Z</dcterms:modified>
</cp:coreProperties>
</file>